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lagg\mffp\Programme Office\Tenders and Contracts\Tenders &amp; Contracts 2016-Present\MFF 165 2025-31 Ground Works FRAMEWORK\Framework\Final Tender\"/>
    </mc:Choice>
  </mc:AlternateContent>
  <xr:revisionPtr revIDLastSave="0" documentId="13_ncr:1_{06629A4E-122B-445D-BA8D-3188E4BBD5D8}" xr6:coauthVersionLast="36" xr6:coauthVersionMax="36" xr10:uidLastSave="{00000000-0000-0000-0000-000000000000}"/>
  <bookViews>
    <workbookView xWindow="0" yWindow="0" windowWidth="19200" windowHeight="6516" tabRatio="764" xr2:uid="{4FABDAD1-3FD4-4CBC-8CEB-D1FBCD7756B4}"/>
  </bookViews>
  <sheets>
    <sheet name="CLARIFICATIONS" sheetId="13" r:id="rId1"/>
    <sheet name="Summary" sheetId="2" r:id="rId2"/>
    <sheet name="P1- Goyt" sheetId="1" r:id="rId3"/>
    <sheet name="P2-Goyt &amp; Combs Planting" sheetId="3" r:id="rId4"/>
    <sheet name="P3 Turley Gwks" sheetId="10" r:id="rId5"/>
    <sheet name="P4 Turley Planting" sheetId="11" r:id="rId6"/>
    <sheet name="P5- Soyland" sheetId="8" r:id="rId7"/>
    <sheet name="P6- Soyland Planting" sheetId="9" r:id="rId8"/>
    <sheet name="P7- Rivelin" sheetId="6" r:id="rId9"/>
    <sheet name="P8- Rivelin Planting" sheetId="7" r:id="rId10"/>
    <sheet name="P9- Crowden Planting" sheetId="12" r:id="rId11"/>
    <sheet name="P10- Featherbed Moss Science" sheetId="4" r:id="rId12"/>
    <sheet name="P11 - Brash &amp; Bale supply" sheetId="5" r:id="rId13"/>
  </sheets>
  <definedNames>
    <definedName name="_xlnm.Print_Area" localSheetId="2">'P1- Goyt'!$A$1:$H$35</definedName>
    <definedName name="_xlnm.Print_Area" localSheetId="11">'P10- Featherbed Moss Science'!$A$1:$H$25</definedName>
    <definedName name="_xlnm.Print_Area" localSheetId="3">'P2-Goyt &amp; Combs Planting'!$A$1:$H$31</definedName>
    <definedName name="_xlnm.Print_Area" localSheetId="4">'P3 Turley Gwks'!$A$1:$H$112</definedName>
    <definedName name="_xlnm.Print_Area" localSheetId="5">'P4 Turley Planting'!$A$1:$H$32</definedName>
    <definedName name="_xlnm.Print_Area" localSheetId="6">'P5- Soyland'!$A$1:$H$94</definedName>
    <definedName name="_xlnm.Print_Area" localSheetId="7">'P6- Soyland Planting'!$A$1:$H$35</definedName>
    <definedName name="_xlnm.Print_Area" localSheetId="8">'P7- Rivelin'!$A$1:$H$92</definedName>
    <definedName name="_xlnm.Print_Area" localSheetId="9">'P8- Rivelin Planting'!$A$1:$H$34</definedName>
    <definedName name="_xlnm.Print_Area" localSheetId="10">'P9- Crowden Planting'!$A$1:$H$27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1" i="6" l="1"/>
  <c r="C91" i="6"/>
  <c r="C90" i="6"/>
  <c r="F73" i="6"/>
  <c r="B90" i="6"/>
  <c r="F10" i="6"/>
  <c r="F71" i="6"/>
  <c r="F72" i="6"/>
  <c r="C55" i="5" l="1"/>
  <c r="B54" i="5"/>
  <c r="B53" i="5"/>
  <c r="C54" i="5"/>
  <c r="C53" i="5"/>
  <c r="C52" i="5"/>
  <c r="D34" i="5"/>
  <c r="F34" i="5" s="1"/>
  <c r="F33" i="5"/>
  <c r="F32" i="5"/>
  <c r="D40" i="5"/>
  <c r="F40" i="5" s="1"/>
  <c r="F39" i="5"/>
  <c r="F38" i="5"/>
  <c r="A41" i="6"/>
  <c r="A42" i="6" s="1"/>
  <c r="F40" i="6"/>
  <c r="F41" i="5" l="1"/>
  <c r="F35" i="5"/>
  <c r="C15" i="2"/>
  <c r="C14" i="2"/>
  <c r="C13" i="2"/>
  <c r="C11" i="2"/>
  <c r="C10" i="2"/>
  <c r="C9" i="2"/>
  <c r="C8" i="2"/>
  <c r="C7" i="2"/>
  <c r="C6" i="2"/>
  <c r="F14" i="6" l="1"/>
  <c r="F15" i="12" l="1"/>
  <c r="F14" i="12"/>
  <c r="A14" i="12"/>
  <c r="A15" i="12" s="1"/>
  <c r="F13" i="12"/>
  <c r="F9" i="12"/>
  <c r="F8" i="12"/>
  <c r="F7" i="12"/>
  <c r="F6" i="12"/>
  <c r="F5" i="12"/>
  <c r="F4" i="12"/>
  <c r="F10" i="12" s="1"/>
  <c r="C22" i="12" s="1"/>
  <c r="F16" i="12" l="1"/>
  <c r="C23" i="12" s="1"/>
  <c r="C24" i="12" s="1"/>
  <c r="E24" i="12" s="1"/>
  <c r="F20" i="11" l="1"/>
  <c r="F19" i="11"/>
  <c r="F21" i="11" s="1"/>
  <c r="C28" i="11" s="1"/>
  <c r="F15" i="11"/>
  <c r="A15" i="11"/>
  <c r="F14" i="11"/>
  <c r="A14" i="11"/>
  <c r="F13" i="11"/>
  <c r="F16" i="11" s="1"/>
  <c r="C27" i="11" s="1"/>
  <c r="F9" i="11"/>
  <c r="F8" i="11"/>
  <c r="F6" i="11"/>
  <c r="F5" i="11"/>
  <c r="F4" i="11"/>
  <c r="F10" i="11" s="1"/>
  <c r="C26" i="11" s="1"/>
  <c r="F91" i="10"/>
  <c r="F90" i="10"/>
  <c r="F89" i="10"/>
  <c r="F92" i="10" s="1"/>
  <c r="C110" i="10" s="1"/>
  <c r="F85" i="10"/>
  <c r="F84" i="10"/>
  <c r="F83" i="10"/>
  <c r="F86" i="10" s="1"/>
  <c r="C109" i="10" s="1"/>
  <c r="F79" i="10"/>
  <c r="F78" i="10"/>
  <c r="F77" i="10"/>
  <c r="F76" i="10"/>
  <c r="F75" i="10"/>
  <c r="F74" i="10"/>
  <c r="F73" i="10"/>
  <c r="F80" i="10" s="1"/>
  <c r="C108" i="10" s="1"/>
  <c r="F69" i="10"/>
  <c r="F70" i="10" s="1"/>
  <c r="C107" i="10" s="1"/>
  <c r="F65" i="10"/>
  <c r="F66" i="10" s="1"/>
  <c r="C106" i="10" s="1"/>
  <c r="F64" i="10"/>
  <c r="F63" i="10"/>
  <c r="F59" i="10"/>
  <c r="F60" i="10" s="1"/>
  <c r="C105" i="10" s="1"/>
  <c r="F54" i="10"/>
  <c r="F55" i="10" s="1"/>
  <c r="C104" i="10" s="1"/>
  <c r="F50" i="10"/>
  <c r="F49" i="10"/>
  <c r="F48" i="10"/>
  <c r="F47" i="10"/>
  <c r="F51" i="10" s="1"/>
  <c r="C103" i="10" s="1"/>
  <c r="F43" i="10"/>
  <c r="F42" i="10"/>
  <c r="F41" i="10"/>
  <c r="F40" i="10"/>
  <c r="F44" i="10" s="1"/>
  <c r="C102" i="10" s="1"/>
  <c r="F39" i="10"/>
  <c r="F35" i="10"/>
  <c r="F36" i="10" s="1"/>
  <c r="C101" i="10" s="1"/>
  <c r="F31" i="10"/>
  <c r="F30" i="10"/>
  <c r="F29" i="10"/>
  <c r="F28" i="10"/>
  <c r="F32" i="10" s="1"/>
  <c r="C100" i="10" s="1"/>
  <c r="F27" i="10"/>
  <c r="F23" i="10"/>
  <c r="F22" i="10"/>
  <c r="F24" i="10" s="1"/>
  <c r="C99" i="10" s="1"/>
  <c r="F21" i="10"/>
  <c r="F17" i="10"/>
  <c r="F16" i="10"/>
  <c r="F15" i="10"/>
  <c r="F14" i="10"/>
  <c r="F13" i="10"/>
  <c r="F18" i="10" s="1"/>
  <c r="C98" i="10" s="1"/>
  <c r="F9" i="10"/>
  <c r="F8" i="10"/>
  <c r="F6" i="10"/>
  <c r="F5" i="10"/>
  <c r="F10" i="10" s="1"/>
  <c r="C97" i="10" s="1"/>
  <c r="F4" i="10"/>
  <c r="C29" i="11" l="1"/>
  <c r="E29" i="11" s="1"/>
  <c r="C111" i="10"/>
  <c r="E111" i="10" s="1"/>
  <c r="D24" i="9" l="1"/>
  <c r="F24" i="9" s="1"/>
  <c r="A24" i="9"/>
  <c r="F23" i="9"/>
  <c r="F25" i="9" s="1"/>
  <c r="C32" i="9" s="1"/>
  <c r="F19" i="9"/>
  <c r="F18" i="9"/>
  <c r="F17" i="9"/>
  <c r="F16" i="9"/>
  <c r="F15" i="9"/>
  <c r="F14" i="9"/>
  <c r="A14" i="9"/>
  <c r="A15" i="9" s="1"/>
  <c r="A16" i="9" s="1"/>
  <c r="A17" i="9" s="1"/>
  <c r="A18" i="9" s="1"/>
  <c r="A19" i="9" s="1"/>
  <c r="F13" i="9"/>
  <c r="F20" i="9" s="1"/>
  <c r="C31" i="9" s="1"/>
  <c r="F9" i="9"/>
  <c r="F8" i="9"/>
  <c r="F6" i="9"/>
  <c r="F5" i="9"/>
  <c r="F4" i="9"/>
  <c r="F10" i="9" s="1"/>
  <c r="C30" i="9" s="1"/>
  <c r="C33" i="9" s="1"/>
  <c r="E33" i="9" s="1"/>
  <c r="B92" i="8"/>
  <c r="B91" i="8"/>
  <c r="B90" i="8"/>
  <c r="B89" i="8"/>
  <c r="B88" i="8"/>
  <c r="B87" i="8"/>
  <c r="B86" i="8"/>
  <c r="B85" i="8"/>
  <c r="B84" i="8"/>
  <c r="B83" i="8"/>
  <c r="B82" i="8"/>
  <c r="B81" i="8"/>
  <c r="F73" i="8"/>
  <c r="F72" i="8"/>
  <c r="F71" i="8"/>
  <c r="F74" i="8" s="1"/>
  <c r="C92" i="8" s="1"/>
  <c r="A71" i="8"/>
  <c r="A72" i="8" s="1"/>
  <c r="A73" i="8" s="1"/>
  <c r="F68" i="8"/>
  <c r="C91" i="8" s="1"/>
  <c r="F67" i="8"/>
  <c r="F66" i="8"/>
  <c r="A66" i="8"/>
  <c r="A67" i="8" s="1"/>
  <c r="F65" i="8"/>
  <c r="A65" i="8"/>
  <c r="F61" i="8"/>
  <c r="F60" i="8"/>
  <c r="A60" i="8"/>
  <c r="A61" i="8" s="1"/>
  <c r="F59" i="8"/>
  <c r="F62" i="8" s="1"/>
  <c r="C90" i="8" s="1"/>
  <c r="A59" i="8"/>
  <c r="F55" i="8"/>
  <c r="F54" i="8"/>
  <c r="F53" i="8"/>
  <c r="F56" i="8" s="1"/>
  <c r="C89" i="8" s="1"/>
  <c r="A53" i="8"/>
  <c r="A54" i="8" s="1"/>
  <c r="A55" i="8" s="1"/>
  <c r="F52" i="8"/>
  <c r="A52" i="8"/>
  <c r="F48" i="8"/>
  <c r="F47" i="8"/>
  <c r="A47" i="8"/>
  <c r="A48" i="8" s="1"/>
  <c r="F46" i="8"/>
  <c r="F49" i="8" s="1"/>
  <c r="C88" i="8" s="1"/>
  <c r="A46" i="8"/>
  <c r="F42" i="8"/>
  <c r="F43" i="8" s="1"/>
  <c r="C87" i="8" s="1"/>
  <c r="F39" i="8"/>
  <c r="C86" i="8" s="1"/>
  <c r="F38" i="8"/>
  <c r="F34" i="8"/>
  <c r="F35" i="8" s="1"/>
  <c r="C85" i="8" s="1"/>
  <c r="A34" i="8"/>
  <c r="F33" i="8"/>
  <c r="A33" i="8"/>
  <c r="F29" i="8"/>
  <c r="F30" i="8" s="1"/>
  <c r="C84" i="8" s="1"/>
  <c r="F28" i="8"/>
  <c r="F27" i="8"/>
  <c r="F23" i="8"/>
  <c r="F22" i="8"/>
  <c r="F21" i="8"/>
  <c r="F20" i="8"/>
  <c r="F24" i="8" s="1"/>
  <c r="C83" i="8" s="1"/>
  <c r="F16" i="8"/>
  <c r="F15" i="8"/>
  <c r="F14" i="8"/>
  <c r="F13" i="8"/>
  <c r="F17" i="8" s="1"/>
  <c r="C82" i="8" s="1"/>
  <c r="F9" i="8"/>
  <c r="F8" i="8"/>
  <c r="F6" i="8"/>
  <c r="F5" i="8"/>
  <c r="F4" i="8"/>
  <c r="F10" i="8" s="1"/>
  <c r="C81" i="8" s="1"/>
  <c r="C93" i="8" l="1"/>
  <c r="E93" i="8" s="1"/>
  <c r="F22" i="7"/>
  <c r="A22" i="7"/>
  <c r="F21" i="7"/>
  <c r="F23" i="7" s="1"/>
  <c r="C30" i="7" s="1"/>
  <c r="F17" i="7"/>
  <c r="F16" i="7"/>
  <c r="F15" i="7"/>
  <c r="A15" i="7"/>
  <c r="A16" i="7" s="1"/>
  <c r="A17" i="7" s="1"/>
  <c r="F14" i="7"/>
  <c r="A14" i="7"/>
  <c r="F13" i="7"/>
  <c r="F18" i="7" s="1"/>
  <c r="C29" i="7" s="1"/>
  <c r="F9" i="7"/>
  <c r="F8" i="7"/>
  <c r="F6" i="7"/>
  <c r="F5" i="7"/>
  <c r="F10" i="7" s="1"/>
  <c r="C28" i="7" s="1"/>
  <c r="C31" i="7" s="1"/>
  <c r="E31" i="7" s="1"/>
  <c r="F4" i="7"/>
  <c r="B89" i="6"/>
  <c r="B88" i="6"/>
  <c r="B87" i="6"/>
  <c r="B86" i="6"/>
  <c r="B85" i="6"/>
  <c r="B84" i="6"/>
  <c r="B83" i="6"/>
  <c r="B82" i="6"/>
  <c r="D61" i="6"/>
  <c r="F61" i="6" s="1"/>
  <c r="D60" i="6"/>
  <c r="D66" i="6" s="1"/>
  <c r="F66" i="6" s="1"/>
  <c r="D59" i="6"/>
  <c r="F59" i="6" s="1"/>
  <c r="F55" i="6"/>
  <c r="F54" i="6"/>
  <c r="F53" i="6"/>
  <c r="F49" i="6"/>
  <c r="F48" i="6"/>
  <c r="F47" i="6"/>
  <c r="F46" i="6"/>
  <c r="F42" i="6"/>
  <c r="F41" i="6"/>
  <c r="F43" i="6" s="1"/>
  <c r="F36" i="6"/>
  <c r="F37" i="6" s="1"/>
  <c r="F32" i="6"/>
  <c r="F33" i="6" s="1"/>
  <c r="F28" i="6"/>
  <c r="F29" i="6" s="1"/>
  <c r="C82" i="6" s="1"/>
  <c r="F24" i="6"/>
  <c r="F23" i="6"/>
  <c r="F22" i="6"/>
  <c r="F21" i="6"/>
  <c r="F17" i="6"/>
  <c r="F16" i="6"/>
  <c r="F15" i="6"/>
  <c r="F13" i="6"/>
  <c r="F9" i="6"/>
  <c r="F8" i="6"/>
  <c r="F6" i="6"/>
  <c r="F5" i="6"/>
  <c r="F4" i="6"/>
  <c r="F56" i="6" l="1"/>
  <c r="F50" i="6"/>
  <c r="C86" i="6" s="1"/>
  <c r="C85" i="6"/>
  <c r="D65" i="6"/>
  <c r="F65" i="6" s="1"/>
  <c r="F25" i="6"/>
  <c r="C81" i="6" s="1"/>
  <c r="F18" i="6"/>
  <c r="C80" i="6" s="1"/>
  <c r="C79" i="6"/>
  <c r="C87" i="6"/>
  <c r="D67" i="6"/>
  <c r="F67" i="6" s="1"/>
  <c r="C84" i="6"/>
  <c r="C83" i="6"/>
  <c r="F60" i="6"/>
  <c r="F62" i="6" s="1"/>
  <c r="F10" i="3"/>
  <c r="F68" i="6" l="1"/>
  <c r="C89" i="6" s="1"/>
  <c r="C88" i="6"/>
  <c r="D28" i="5"/>
  <c r="F28" i="5" s="1"/>
  <c r="F27" i="5"/>
  <c r="D26" i="5"/>
  <c r="F26" i="5" s="1"/>
  <c r="D22" i="5"/>
  <c r="F22" i="5" s="1"/>
  <c r="F21" i="5"/>
  <c r="D20" i="5"/>
  <c r="F20" i="5" s="1"/>
  <c r="F16" i="5"/>
  <c r="F15" i="5"/>
  <c r="F14" i="5"/>
  <c r="F10" i="5"/>
  <c r="F9" i="5"/>
  <c r="F8" i="5"/>
  <c r="F6" i="5"/>
  <c r="F5" i="5"/>
  <c r="F4" i="5"/>
  <c r="F11" i="5" l="1"/>
  <c r="C49" i="5" s="1"/>
  <c r="F23" i="5"/>
  <c r="C51" i="5" s="1"/>
  <c r="F17" i="5"/>
  <c r="C50" i="5" s="1"/>
  <c r="C12" i="2"/>
  <c r="F29" i="5"/>
  <c r="C16" i="2" l="1"/>
  <c r="F14" i="4"/>
  <c r="C21" i="4" s="1"/>
  <c r="F13" i="4"/>
  <c r="F9" i="4"/>
  <c r="F8" i="4"/>
  <c r="F6" i="4"/>
  <c r="F5" i="4"/>
  <c r="F4" i="4"/>
  <c r="F10" i="4" s="1"/>
  <c r="C20" i="4" s="1"/>
  <c r="C22" i="4" l="1"/>
  <c r="E22" i="4" s="1"/>
  <c r="F20" i="3" l="1"/>
  <c r="C27" i="3" s="1"/>
  <c r="F19" i="3"/>
  <c r="F18" i="3"/>
  <c r="A18" i="3"/>
  <c r="A19" i="3" s="1"/>
  <c r="F17" i="3"/>
  <c r="F13" i="3"/>
  <c r="F14" i="3" s="1"/>
  <c r="C26" i="3" s="1"/>
  <c r="F9" i="3"/>
  <c r="F8" i="3"/>
  <c r="F6" i="3"/>
  <c r="C25" i="3" s="1"/>
  <c r="C28" i="3" s="1"/>
  <c r="E28" i="3" s="1"/>
  <c r="F5" i="3"/>
  <c r="F4" i="3"/>
  <c r="F24" i="1" l="1"/>
  <c r="F23" i="1"/>
  <c r="F22" i="1"/>
  <c r="F21" i="1"/>
  <c r="F20" i="1"/>
  <c r="F16" i="1"/>
  <c r="F15" i="1"/>
  <c r="F14" i="1"/>
  <c r="F13" i="1"/>
  <c r="F9" i="1"/>
  <c r="F8" i="1"/>
  <c r="F6" i="1"/>
  <c r="F5" i="1"/>
  <c r="F4" i="1"/>
  <c r="F10" i="1" l="1"/>
  <c r="C31" i="1" s="1"/>
  <c r="F17" i="1"/>
  <c r="C32" i="1" s="1"/>
  <c r="F25" i="1"/>
  <c r="C33" i="1" s="1"/>
  <c r="C34" i="1" l="1"/>
  <c r="E34" i="1" s="1"/>
</calcChain>
</file>

<file path=xl/sharedStrings.xml><?xml version="1.0" encoding="utf-8"?>
<sst xmlns="http://schemas.openxmlformats.org/spreadsheetml/2006/main" count="1090" uniqueCount="363">
  <si>
    <t>Preliminaries</t>
  </si>
  <si>
    <t>Unit</t>
  </si>
  <si>
    <t>Quantity</t>
  </si>
  <si>
    <t>Rate Per Unit £’s (Ex VAT)</t>
  </si>
  <si>
    <t>Total Costs £s ex VAT</t>
  </si>
  <si>
    <t>Information</t>
  </si>
  <si>
    <t>Preparation of CDM Construction Phase Plan and carrying out all responsibilities as a duty holder under CDM 2015</t>
  </si>
  <si>
    <t>Item</t>
  </si>
  <si>
    <t>Provision of GIS data on Completed Works</t>
  </si>
  <si>
    <t>Attendance at on-site pre-start meeting/site walkover with MFFP.</t>
  </si>
  <si>
    <t>item</t>
  </si>
  <si>
    <t>(in addition to online/desk-based pre-start meeting)</t>
  </si>
  <si>
    <t>Total</t>
  </si>
  <si>
    <t>Supply, Delivery, marshalling and Construction of stone dams</t>
  </si>
  <si>
    <t>Supply &amp; Delivery of Stone</t>
  </si>
  <si>
    <t>tonne</t>
  </si>
  <si>
    <t>Include cost of machine to stockpile deliveries</t>
  </si>
  <si>
    <t>Preparation of stone for airlifting</t>
  </si>
  <si>
    <t>dam unit</t>
  </si>
  <si>
    <t>Marshalling of Stone airlifting at work site</t>
  </si>
  <si>
    <t>Day</t>
  </si>
  <si>
    <t>Construction of Stone dams</t>
  </si>
  <si>
    <t>Dam unit</t>
  </si>
  <si>
    <t>201 stone dams from 344 units of stone</t>
  </si>
  <si>
    <t>Supply, Delivery, marshalling and Construction of timber dams</t>
  </si>
  <si>
    <t>Supply &amp; Delivery of Timber</t>
  </si>
  <si>
    <t>Preparation of timber for airlifting</t>
  </si>
  <si>
    <t>The 15 timber units should be prepared for 4 specific drop locations, into drops of:
•	1 drop of 2 units
•	1 drop of 6 units
•	1 drop of 3 units
•	1 drop of 4 units.</t>
  </si>
  <si>
    <t>Marshalling of timber airlifting at work site</t>
  </si>
  <si>
    <t>Construction of timber dams</t>
  </si>
  <si>
    <t xml:space="preserve">7 dams in new locations and 6 dams in the locations of burnt out dams. </t>
  </si>
  <si>
    <t>Repair of fire damaged timber dams</t>
  </si>
  <si>
    <t>repairs consititue a combination of: boarding up holes, replacing posts, replacing splash boards and shovel work to firm up the keying in of dams into shrunken gulley sides.</t>
  </si>
  <si>
    <t xml:space="preserve">Totals Collection – </t>
  </si>
  <si>
    <t xml:space="preserve">GENERAL ITEMS AND PRELIMINARIES </t>
  </si>
  <si>
    <t>Stone Dams</t>
  </si>
  <si>
    <t>Timber Dams</t>
  </si>
  <si>
    <t>GRAND TOTAL</t>
  </si>
  <si>
    <t>Package No.</t>
  </si>
  <si>
    <t>Total Cost</t>
  </si>
  <si>
    <t>Preference</t>
  </si>
  <si>
    <t>MFF165 Package 2 - Goyt and Combs Sphagnum Planting</t>
  </si>
  <si>
    <t>Preparation of HSSE Documentation including risk assessments and Method statements and carrying out all responsibilities as a duty holder (contractor) under CDM 2015</t>
  </si>
  <si>
    <t>Sphagnum Planting at the Goyt</t>
  </si>
  <si>
    <t>Planting of sphagnum plug plants at the Goyt (2800/ha) 2025/26</t>
  </si>
  <si>
    <t>Plug</t>
  </si>
  <si>
    <t>Sphagnum Planting at Combs</t>
  </si>
  <si>
    <t>Planting of sphagnum plug plants at Combs 2025/26</t>
  </si>
  <si>
    <t>Planting of sphagnum plug plants at Combs 2026/27</t>
  </si>
  <si>
    <t>Planting of sphagnum plug plants at Combs 2027/28</t>
  </si>
  <si>
    <t>AUTHORITY STIPULATED MINIMUM CONTRACT VALUE:</t>
  </si>
  <si>
    <t>MFF165 Package 10 - Science Planting (Featherbed Moss )</t>
  </si>
  <si>
    <t xml:space="preserve">Sphagnum Planting </t>
  </si>
  <si>
    <t>3.54 ha @ 80,000/ha (8 plugs per m2), planted in blocks of 4 plugs (2 blocks per m2). Care must be taken to plant throughout (but only within) the area boundaries. Chunky Mix Sphagnum. Including arranging and receiving deliveries, transport to site.</t>
  </si>
  <si>
    <t>Sphagnum Planting</t>
  </si>
  <si>
    <t>check if totals match</t>
  </si>
  <si>
    <t>MFF165-01  Package 11- Brash and Bale supply</t>
  </si>
  <si>
    <t>Prelims and General Items</t>
  </si>
  <si>
    <t>Rate per unit (£'s)</t>
  </si>
  <si>
    <t>Total Cost (Ex VAT) (£'s)</t>
  </si>
  <si>
    <t>Preparation  and provision of Health and Safety documents, including RAMS.</t>
  </si>
  <si>
    <t>Obtaining permissions and Consents on cutting site(s)</t>
  </si>
  <si>
    <t>GIS (polygons) of the areas cut on the cutting site. (If required by MFFP- to be confirmed at prestart)</t>
  </si>
  <si>
    <t>Any additional items required to meet contractual requirements</t>
  </si>
  <si>
    <t>Total carried forward to collection</t>
  </si>
  <si>
    <t>Total Costs £’s (Ex VAT)</t>
  </si>
  <si>
    <t>Supply of new dumpy bags</t>
  </si>
  <si>
    <t>Bags</t>
  </si>
  <si>
    <t>Cutting and Bagging heather brash</t>
  </si>
  <si>
    <t>Delivery of bags of brash to Turvin Track lift site</t>
  </si>
  <si>
    <t>(4 bales per bag)</t>
  </si>
  <si>
    <t>Cutting heather bales</t>
  </si>
  <si>
    <t>Bales</t>
  </si>
  <si>
    <t>Delivery of heather bales to Turvin Track lift site and bagging of bales</t>
  </si>
  <si>
    <t>can be bagged prior to or on delivery; 4 bales per bag</t>
  </si>
  <si>
    <r>
      <rPr>
        <b/>
        <sz val="7"/>
        <color rgb="FF000000"/>
        <rFont val="Times New Roman"/>
        <family val="1"/>
      </rPr>
      <t> </t>
    </r>
    <r>
      <rPr>
        <b/>
        <sz val="11"/>
        <color rgb="FF000000"/>
        <rFont val="Arial"/>
        <family val="2"/>
      </rPr>
      <t>General Items and Preliminaries</t>
    </r>
  </si>
  <si>
    <t>Heather brash supply SOYLAND</t>
  </si>
  <si>
    <t>Heather bale supply SOYLAND</t>
  </si>
  <si>
    <t>Heather bale supply Turley Holes</t>
  </si>
  <si>
    <t>Name of Donor Site:</t>
  </si>
  <si>
    <t>Will this site be supplying Brash, Bales or Both?</t>
  </si>
  <si>
    <t xml:space="preserve">Address: </t>
  </si>
  <si>
    <t>Grid Reference:</t>
  </si>
  <si>
    <t>Quantity of Material available:</t>
  </si>
  <si>
    <t>Earliest available date for starting cutting at this site?</t>
  </si>
  <si>
    <t>Is it a designated SSSI? If so do you have SSSI consent? Please supply SSSI consent / assent documentation</t>
  </si>
  <si>
    <t>Has an Archaeological search been undertaken?</t>
  </si>
  <si>
    <t>Is there any known history of pest or disease at the Donor Site which may affect any agricultural or sporting interests on the Recipient Land?</t>
  </si>
  <si>
    <t>Has a letter of confirmation that the Donor Site has no known history of pest or disease been provided by the Landowner?</t>
  </si>
  <si>
    <t>MFF165 Package 1 - Goyt Groundworks</t>
  </si>
  <si>
    <t>Any other items required to meet contract objectives (list below):</t>
  </si>
  <si>
    <t>Machine to load skips. Estimated number of days flying. The provision for no. days will be discussed and agreed at pre-start meeting. Please tender on the no. given in column D.</t>
  </si>
  <si>
    <t>Estimated number of days flying. The provision for no. days will be discussed and agreed at pre-start meeting. Please tender on the no. given in column D.</t>
  </si>
  <si>
    <t>Planting of sphagnum plug plants: 80,000/ha in 3 mini-catchment areas to bespoke specification.</t>
  </si>
  <si>
    <t>MFF165-01  Package  7 Moscar Rivelin Groundworks</t>
  </si>
  <si>
    <t>Construction of Stone dams/baffles</t>
  </si>
  <si>
    <t>Estimated number of days flying. The provision for no. days will be discussed and agreed at pre-start meeting. Please tender on the no. given in column D</t>
  </si>
  <si>
    <t>Peat Dams</t>
  </si>
  <si>
    <t>Construction of Peat Dams</t>
  </si>
  <si>
    <t>Dam</t>
  </si>
  <si>
    <t>Peat Bunds</t>
  </si>
  <si>
    <t>Construction of bunds</t>
  </si>
  <si>
    <t>Hectare</t>
  </si>
  <si>
    <t>Re-profiling of gully systems and haggs</t>
  </si>
  <si>
    <t>Re-profiling</t>
  </si>
  <si>
    <t>Metre</t>
  </si>
  <si>
    <t xml:space="preserve">Spreading of Heather Brash on bare peat </t>
  </si>
  <si>
    <t>Marshalling of Heather Brash airlifting at work site</t>
  </si>
  <si>
    <t>Estimated number of days flying. The provision for no. days will be discussed and agreed at pre-start meeting. Please tender on the no. given in column C.</t>
  </si>
  <si>
    <t>Spreading of Heather brash</t>
  </si>
  <si>
    <t>Bag of Brash</t>
  </si>
  <si>
    <t>Supply and delivery of Lime</t>
  </si>
  <si>
    <t>kg</t>
  </si>
  <si>
    <t>L 1000KG/ha, F 400KG/ha</t>
  </si>
  <si>
    <t>Receiving, bagging and delivery of Seed</t>
  </si>
  <si>
    <t>Seed 100KG/ha</t>
  </si>
  <si>
    <t>Spreading of LSF</t>
  </si>
  <si>
    <t>ha</t>
  </si>
  <si>
    <t>Supply, delivery and spreading of maintenance Lime and Fertiliser 25/26</t>
  </si>
  <si>
    <t>Supply and delivery of maintenance fertiliser</t>
  </si>
  <si>
    <t>Spreading of LF</t>
  </si>
  <si>
    <t>Supply, delivery and spreading of maintenance Lime and Fertiliser 26/27</t>
  </si>
  <si>
    <t>Supply, delivery and spreading of maintenance Lime and Fertiliser 27/28</t>
  </si>
  <si>
    <t>MFF165-01 Package 8- Moscar Rivelin Planting</t>
  </si>
  <si>
    <t>Planting of sphagnum plug plants (1250/ha) 2025/26</t>
  </si>
  <si>
    <t>71 ha @ 1250 plugs/ha. Chunky Mix Sphagnum. Including arranging and receiving deliveries, transport to site.</t>
  </si>
  <si>
    <t>Planting of sphagnum plug plants (2500/ha) 2026/27</t>
  </si>
  <si>
    <t>80 ha @ 2500 plugs/ha. Chunky Mix Sphagnum. Including arranging and receiving deliveries, transport to site.</t>
  </si>
  <si>
    <t>Planting of sphagnum plug plants (1250/ha) 2026/27</t>
  </si>
  <si>
    <t>43ha @ 1250 plugs/ha. Chunky Mix Sphagnum. Including arranging and receiving deliveries, transport to site.</t>
  </si>
  <si>
    <t>Planting of sphagnum pool mix plug plants (20 per dam pool) 2026/27</t>
  </si>
  <si>
    <t>459 dams, each dam pool planted with 20 Sphagnum plugs.  Pool mix sphagnum. Including arranging and receiving deliveries, transport to site</t>
  </si>
  <si>
    <t>Planting of sphagnum pool mix plug plants (20 per scallop bund ) 2027/28</t>
  </si>
  <si>
    <t>375 scallop bunds  at 20 sphganum plugs per scallop bund (15ha bunding with 25 bunds per ha) . Pool mix sphagnum. Including arranging and receiving deliveries, transport to site</t>
  </si>
  <si>
    <t>Vascular Plug Planting</t>
  </si>
  <si>
    <t>Receiving deliveries, transporting to site</t>
  </si>
  <si>
    <t>Sum</t>
  </si>
  <si>
    <t>Planting of  plug plants (into previously brashed slopes, at 10,000/ha) 2026/27</t>
  </si>
  <si>
    <t>0.225 ha @ 10,000/ha planted 2026-27 into previously brashed (25-26)  bare peat. 40% Common cotton grass, 13 Hare's tail coton grass, 10%  bilberry, 10% crowberry, 10% cross leaved heath.</t>
  </si>
  <si>
    <t>MFF165-01 Package 5 -Soyland North Groundworks</t>
  </si>
  <si>
    <t>Any other items required to meet contract objectives (detail below)</t>
  </si>
  <si>
    <t>Supply &amp; Delivery of Gully Blocking Stone</t>
  </si>
  <si>
    <t>Include cost of machine to stockpile deliveries/make safe etc. 65.25 tonnes for 87x 750kg stone dam units</t>
  </si>
  <si>
    <t>Preparation of Stone for airlifting</t>
  </si>
  <si>
    <t>Machine to load skips during airlifting. Estimated number of days flying. The provision for no. days will be discussed and agreed at pre-start meeting. Please tender on the no. given in column D</t>
  </si>
  <si>
    <t>Marshalling of Stone airlifting at work site and Lift site</t>
  </si>
  <si>
    <t>Estimated number of days flying. The provision for no. days will be discussed and agreed at pre-start meeting. Please tender on the no. given in column D, and assuming minimum 4 staff required (2 at lift site, 2 at work site)</t>
  </si>
  <si>
    <t xml:space="preserve">Construction of Stone dams/baffle: </t>
  </si>
  <si>
    <t>87 units of stone across 77 stone dam locations</t>
  </si>
  <si>
    <t xml:space="preserve"> (3 packs of 5 units- banded or strapped togetehr and on bearers ready for stropping)</t>
  </si>
  <si>
    <t>Marshalling of timber airlifting at work site (3 drops)</t>
  </si>
  <si>
    <t xml:space="preserve">Construction of timber dams </t>
  </si>
  <si>
    <t>15 units of timber, across 15 dam locations</t>
  </si>
  <si>
    <t>Receiving Delivery, marshalling and Construction of Heather Bale dams (2025-26)</t>
  </si>
  <si>
    <t>Receiving deliveries and Preparation of Heather Bales for airlifting</t>
  </si>
  <si>
    <t>Heather Bale</t>
  </si>
  <si>
    <t>coordinating with MFFP supply contractor and arranging/supervising delivery of bales.</t>
  </si>
  <si>
    <t>Marshalling of Heather Bales airlifting at work site</t>
  </si>
  <si>
    <t>Construction of Heather Bale dams</t>
  </si>
  <si>
    <t>322 bales across 200 dam locations.</t>
  </si>
  <si>
    <t>Peat Dams (2025-26)</t>
  </si>
  <si>
    <t>widths between 0.2 and 4.0m</t>
  </si>
  <si>
    <t>Construction of Low Peat Dams</t>
  </si>
  <si>
    <t>Peat Bunds (2026-27)</t>
  </si>
  <si>
    <t>Construction of scallop bunds</t>
  </si>
  <si>
    <t>MFFP Specification equivalent to approximately 25 scallops per ha. Some areas will be cut prior to cutting- Where both cutting and bunding is indicated bunds in these areas will be constructed in the cut areas only (equivalent to 60% of the identified cutting area, factored into ha specified in colmn D)</t>
  </si>
  <si>
    <t>Re-profiling of gully systems and haggs (2025-26)</t>
  </si>
  <si>
    <t>height between 0.4 and 3.0m</t>
  </si>
  <si>
    <t>Spreading of Heather Brash on bare peat (2025-26)</t>
  </si>
  <si>
    <t xml:space="preserve">Receiving deliveries of heather brash at lift site </t>
  </si>
  <si>
    <t>dumpy bags. Brash being cut and delivered  under separate contract. Contractor to liaise with supplier re. delivery of brash and supervise deliveries.</t>
  </si>
  <si>
    <t>a dumpy bag of brash is assumed to cover 36m2</t>
  </si>
  <si>
    <t>Supply, delivery and spreading of  initial Lime, Seed, and Fertiliser (2025-26)</t>
  </si>
  <si>
    <t xml:space="preserve">0.81 ha. Lime at 1000KG/ha, </t>
  </si>
  <si>
    <t>Supply and delivery of intitial fertiliser</t>
  </si>
  <si>
    <t>0.81 ha Fert at  400KG/ha 
(initial fert: NPK 10:30:15% (45% binder))</t>
  </si>
  <si>
    <t xml:space="preserve">MFFP to supply seed. 0.81 ha. Seed spread at 100KG/ha. 5% surplus ordered. </t>
  </si>
  <si>
    <t>Spreading of initial LSF</t>
  </si>
  <si>
    <t>Lime at 1000 KG/ha, Fert at 400 Kg/ha, seed at 100Kg/ha</t>
  </si>
  <si>
    <t>Supply, delivery and spreading of  maintenance Lime, and Fertiliser  (2026-27)</t>
  </si>
  <si>
    <t>0.81 ha Fert at  400KG/ha 
maintenance fert: NPK 10:15:15% (60% binder)</t>
  </si>
  <si>
    <t>Spreading of maintenance LF</t>
  </si>
  <si>
    <t>Lime at 1000 KG/ha, Fert at 400 Kg/ha</t>
  </si>
  <si>
    <t>Supply, delivery and spreading of  maintenance Lime, and Fertiliser  (2027-28)</t>
  </si>
  <si>
    <t>Molinia Cutting</t>
  </si>
  <si>
    <t>cutting molinia (2025/26)</t>
  </si>
  <si>
    <t>cutting locations to be agreed with nominated officer</t>
  </si>
  <si>
    <t>cutting molinia (2026/27)</t>
  </si>
  <si>
    <t>within identified polygons- stated hectareage equivalent to 60% of total polygons</t>
  </si>
  <si>
    <t>cutting molinia (2027/28)</t>
  </si>
  <si>
    <t>MFF165-01 Package 6 Soyland North Planting</t>
  </si>
  <si>
    <t>Planting of sphagnum plug plants (4000/ha) 2025/26</t>
  </si>
  <si>
    <t>26.12ha @ 4000 plugs/ha. Chunky Mix Sphagnum. Including arranging and receiving deliveries, transport to site.</t>
  </si>
  <si>
    <t>Planting of sphagnum pool mix plug plants (20 per dam pool) existing dam pools 2025/26</t>
  </si>
  <si>
    <t>261 dam pools (existing peat dams, timber dams, heather bales) at 20 sphganum plugs per pool. Pool mix sphagnum. Including arranging and receiving deliveries, transport to site</t>
  </si>
  <si>
    <t>Planting of sphagnum pool mix plug plants (20 per dam pool) new dam pools 2026/27</t>
  </si>
  <si>
    <t>748 dam pools (new peat dams, timber dams, heather bales) at 20 sphganum plugs per pool. Pool mix sphagnum. Including arranging and receiving deliveries, transport to site</t>
  </si>
  <si>
    <t>Sphagnum planting (into cut areas where no bunding has taken place) (4000 plugs/ ha) 2027-28</t>
  </si>
  <si>
    <t>4000 plugs per heactare into 27.02ha of cuts (equivalent to 60% of identified polygon cutting areas)</t>
  </si>
  <si>
    <t>Sphagnum planting (into bunded area where no cutting has taken place) (4000 plugs/ ha) 2027-28</t>
  </si>
  <si>
    <t>4000 plugs per heactare into 6.53ha of area subject to scallop bunding</t>
  </si>
  <si>
    <t>Sphagnum planting (into areas that have been both cut and bunded) (4000 plugs/ ha) 2027-28</t>
  </si>
  <si>
    <t>4000 plugs per heactare into 14ha of cuts and bunds (equivalent to 60% of identified polygon cutting  &amp; bunding areas)</t>
  </si>
  <si>
    <t>Planting of sphagnum pool mix plug plants (20 per scallop bund) 2027-28</t>
  </si>
  <si>
    <t>721 scallop bunds (25 bunds per heactre) planted at 20 sphganum plugs per pool. Pool mix sphagnum. Including arranging and receiving deliveries, transport to site</t>
  </si>
  <si>
    <t>Receiving deliveries, and transporting (terrestrially) to site.</t>
  </si>
  <si>
    <t>Planting of  plug plants for diversification (2500/ha) into cuts or bunded areas (2027-28)</t>
  </si>
  <si>
    <t>41.0ha @2500/ha. Likley comprising erica tetralix (cross leaved heath)</t>
  </si>
  <si>
    <t>assumed 36m2 coverage per dumpy bag of brash</t>
  </si>
  <si>
    <t>Any other items required to meet contract objectives (detail below):</t>
  </si>
  <si>
    <t>Total Cost (Exc VAT) £’s</t>
  </si>
  <si>
    <t>Heather bale supply for TURLEY HOLES</t>
  </si>
  <si>
    <t>Heather bale supply for Soyland North</t>
  </si>
  <si>
    <t>Heather brash supply for Soyland North</t>
  </si>
  <si>
    <t>MFF165 Package 3 -Turley and Higher Moor Groundworks</t>
  </si>
  <si>
    <t>Site walkover with Nominated Officer from MFFP</t>
  </si>
  <si>
    <t>Any other items required for the works (detail below):</t>
  </si>
  <si>
    <t>Cutting, bagging, marshalling (airlifting and drop site) and spreading of brash</t>
  </si>
  <si>
    <t>Bagging of Heather Brash</t>
  </si>
  <si>
    <t>cutting costs (and hectareage) within Item 11 "Heather Cutting" below</t>
  </si>
  <si>
    <t>Preparation of brash bags for flying</t>
  </si>
  <si>
    <t>Grouping into 4 or more clusters in the cutting site</t>
  </si>
  <si>
    <t>Marshalling of brash airlift at Lift and drop sites</t>
  </si>
  <si>
    <t>Estimated number of days flying. The provision for no. days will be discussed and agreed at pre-start meeting. Please tender on the no. given in column D. Note that airlifting of all materials is intended to be undertaken in one mobilisation, as full days (i.e. flying multiple materials)</t>
  </si>
  <si>
    <t>Bag of brash</t>
  </si>
  <si>
    <t xml:space="preserve">Receipt, marshalling flying  (airlifting and drop site) and installation of heather bale dams </t>
  </si>
  <si>
    <t>Receiving heather bales at lift site</t>
  </si>
  <si>
    <t>Supplied by MFFP, Contractor to coordinate with supplier and supervise deliveries.</t>
  </si>
  <si>
    <t>Marshalling of heather bales airlift (at lift site and drop site)</t>
  </si>
  <si>
    <t>Days</t>
  </si>
  <si>
    <t>Installation of Heather Bale dams</t>
  </si>
  <si>
    <t>Dams</t>
  </si>
  <si>
    <t>636 bales aross  414 dams</t>
  </si>
  <si>
    <t>Supply, delivery, marshalling airlifting and installation of Coir dams</t>
  </si>
  <si>
    <t>Supply and delivery of coir logs</t>
  </si>
  <si>
    <t>Coir logs</t>
  </si>
  <si>
    <t>Provision of dumpy bags</t>
  </si>
  <si>
    <t>Bag</t>
  </si>
  <si>
    <t>Preparation of coir logs for airlifting</t>
  </si>
  <si>
    <t>Marshalling of Coir logs at lift and drop site</t>
  </si>
  <si>
    <t>Installation/construction of Coir dams</t>
  </si>
  <si>
    <t>52 coir logs across 23 dams</t>
  </si>
  <si>
    <t>Reprofiling of gully sides/hag edges</t>
  </si>
  <si>
    <t>Reprofiling</t>
  </si>
  <si>
    <t>Metres</t>
  </si>
  <si>
    <t>Supply &amp; Delivery of Timber (dams under 2m wide)</t>
  </si>
  <si>
    <t>Supply &amp; Delivery of Timber (dams over 2m wide)</t>
  </si>
  <si>
    <t>Preparation of timber into packs for airlifting</t>
  </si>
  <si>
    <t>Prepared into 10 packs for airlifting. Please include provison of chocks/bearers, steel banding and 6m strops</t>
  </si>
  <si>
    <t>Marshalling of timber airlifting at lift and drop site</t>
  </si>
  <si>
    <t>Timber drop locations (10no.) are spread widely across site. Note that airlifting of all materials is intended to be undertaken in one mobilisation, as full days (i.e. flying multiple materials)</t>
  </si>
  <si>
    <t>227.25 tonnes of stone for 303 x 750KG stone dam units. 
Must be Millstone Grit (see spec).
Please state source of stone (quarry):</t>
  </si>
  <si>
    <t xml:space="preserve"> Estimated number of days flying. The provision for no. days will be discussed and agreed at pre-start meeting. Please tender on the no. given in column D.</t>
  </si>
  <si>
    <t>303 stone dam units across 284 dam locations</t>
  </si>
  <si>
    <t>Peat dams</t>
  </si>
  <si>
    <t xml:space="preserve">Construction of Peat Dams </t>
  </si>
  <si>
    <t>majority of the proposed peat dams are between 1 and 4m width. There are approximately 15 which are between 4m and 9m wide (Low Peat Dams)</t>
  </si>
  <si>
    <t>Construction of Peat Bunds (scallops)</t>
  </si>
  <si>
    <t>bunds</t>
  </si>
  <si>
    <t>40.34 ha of scallop bunding identified. Spec equivelant to 25 bunds/ha, but final number of individual scallop bunds will be dependent on the suitability of each area, estimated between 400 and 800 total.  Currently quoting based on 15bunds/ha.</t>
  </si>
  <si>
    <t>Molinia Cutting Year 1 (25-26)</t>
  </si>
  <si>
    <t>Ha</t>
  </si>
  <si>
    <t>cutting 60% within identified polygons</t>
  </si>
  <si>
    <t>Molinia Cutting Year 2 (26-27)</t>
  </si>
  <si>
    <t>repeat cutting.</t>
  </si>
  <si>
    <t>Molinia Cutting Year 3 (27-28)</t>
  </si>
  <si>
    <t>Heather Cutting</t>
  </si>
  <si>
    <t>Heather Cutting 25-26</t>
  </si>
  <si>
    <t>Including areas cut on-site for brash supply</t>
  </si>
  <si>
    <t>Supply, delivery and application of Initial Lime Seed and Fertiliser (2025-26)</t>
  </si>
  <si>
    <t>Supply and delivery of lime and prep for airlift</t>
  </si>
  <si>
    <t>Kg</t>
  </si>
  <si>
    <t>1000KG/ha</t>
  </si>
  <si>
    <t>Supply and delivery of fertiliser and prep for airlift</t>
  </si>
  <si>
    <t>initial fert: NPK 10%:30%:15% fertiliser, 45% binder.</t>
  </si>
  <si>
    <t>Receiving, bagging and delivery to lift site of Seed and prep for airlift. (MFFP To supply seed)</t>
  </si>
  <si>
    <t>Seed 100 KG/ha</t>
  </si>
  <si>
    <t>Supply and delivery of new 1 tonne Dumpy bags  (min 800x800x800mm) suitable for airlifting materials</t>
  </si>
  <si>
    <t>Marking out of proposed drop locations</t>
  </si>
  <si>
    <t>Drops</t>
  </si>
  <si>
    <t>Marshalling of LSF airlift, Including airlifting empties</t>
  </si>
  <si>
    <t xml:space="preserve">airlift removal of empty heather brash bags anticipated during this same airlift. </t>
  </si>
  <si>
    <t>1.46 ha.:  Lime @ 1000Kg/ha, Seed @ 100Kg/ha, Fert at 400Kg/ha</t>
  </si>
  <si>
    <t>Supply, delivery, transport and application of Maintenance Lime and Fertiliser (26-27)</t>
  </si>
  <si>
    <t>Supply and delivery of lime on to site  terrestrially</t>
  </si>
  <si>
    <t>Supply and delivery of  Maintenance fertiliser on to site terrestrially</t>
  </si>
  <si>
    <t>maintenance fert: NPK 10:15:15% (60% binder)</t>
  </si>
  <si>
    <t>Spreading of Maintenance Lime and Fert</t>
  </si>
  <si>
    <t xml:space="preserve">1.46 ha. Lime at 1000Kg/ha, Fert at  400KG/ha </t>
  </si>
  <si>
    <t>Supply, delivery, transport and application of Maintenance Lime and Fertiliser (27-28)</t>
  </si>
  <si>
    <t>Supply and delivery of lime on to site terrestrially</t>
  </si>
  <si>
    <t>Supply and delivery of Maintenance fertiliser on to site  terrestrially</t>
  </si>
  <si>
    <t>Brash</t>
  </si>
  <si>
    <t>Heather bale Dams</t>
  </si>
  <si>
    <t>Coir Dams</t>
  </si>
  <si>
    <t>Timber dams</t>
  </si>
  <si>
    <t>Peat bunds</t>
  </si>
  <si>
    <t>Initial LSF</t>
  </si>
  <si>
    <t>Maintenance LF Yr 2</t>
  </si>
  <si>
    <t>Maintenance LF Yr 3</t>
  </si>
  <si>
    <t>MFF165 Package 4 -Turley and Higher Moor Site Planting</t>
  </si>
  <si>
    <t>Planting of sphagnum plug plants (2,500/ha) 2026/27</t>
  </si>
  <si>
    <t>330 ha @ 2500 plugs/ha. Moorland Mix Sphagnum. Including arranging and receiving deliveries, transport to site.</t>
  </si>
  <si>
    <t>Planting of sphagnum plug plants (4,000/ha) 2026/27</t>
  </si>
  <si>
    <t>0.783 ha @ 4000 plugs/ha. Moorland Mix Sphagnum. Including arranging and receiving deliveries, transport to site.</t>
  </si>
  <si>
    <t>Planting of sphagnum pool mix plug plants (20 per pool) 2026/27</t>
  </si>
  <si>
    <t>Planting pool mix sphagnum into dam and bund pools (peat dams, timber dams, heather bales, scallop bunds) at 20 sphganum plugs per pool. Including arranging and receiving deliveries, transport to site</t>
  </si>
  <si>
    <t>Planting of  plug plants (Cotton Grass) into previously brashed slopes and Peat Pans at 10,000/ha) 2026/27 season</t>
  </si>
  <si>
    <t>1.0ha @ 10,000/ha. 100% Common cotton grass. Including arranging and receiving deliveries, transport to site.</t>
  </si>
  <si>
    <t>Planting of  plug plants (into molinia/heather cuts, at 2,500/ha) 2027/28 season</t>
  </si>
  <si>
    <t>51.01ha @ 2,500/ha. Mixed species. Including arranging and receiving deliveries, transport to site.</t>
  </si>
  <si>
    <t>MFF165-01 Package 9 -Crowden Planting</t>
  </si>
  <si>
    <t>Any other items required to meet contract objectives:</t>
  </si>
  <si>
    <t>10 ha @ 2500 plugs/ha. Dry  Mix Sphagnum. Including arranging and receiving deliveries, transport to site.</t>
  </si>
  <si>
    <t>Area 1 Chunky Mix sphagnum planting @ 2500 plugs per ha</t>
  </si>
  <si>
    <t>Area 2 Chunky mix sphagnum planting @4000 plugs per ha</t>
  </si>
  <si>
    <t>Area 3 - Trial Area Dry Mix sphagnum planting @2500 per ha</t>
  </si>
  <si>
    <t>55 ha @ 4000 plugs/ha. Chunky Mix  Sphagnum. Including arranging and receiving deliveries, transport to site.</t>
  </si>
  <si>
    <t>52 ha @ 2500 plugs/ha. Chunky Mix Sphagnum. Including arranging and receiving deliveries, transport to site.</t>
  </si>
  <si>
    <t>Forwarding stone from delivery site to lift site:</t>
  </si>
  <si>
    <t>Include cost of machine to stockpile deliveries (at delivery site and lift site after forwarding, if required)</t>
  </si>
  <si>
    <t>Name</t>
  </si>
  <si>
    <t>Goyt Groundworks</t>
  </si>
  <si>
    <t>Goyt and Combs Planting</t>
  </si>
  <si>
    <t>Turley Holes Groundworks</t>
  </si>
  <si>
    <t>Turley Holes Planting</t>
  </si>
  <si>
    <t>Soyland Groundworks</t>
  </si>
  <si>
    <t>Soyland Planting</t>
  </si>
  <si>
    <t>Rivelin Groundworks</t>
  </si>
  <si>
    <t>Rivelin Planting</t>
  </si>
  <si>
    <t>Crowden Planting</t>
  </si>
  <si>
    <t>Featherbed Moss Science</t>
  </si>
  <si>
    <t>Brash and Bale Supply</t>
  </si>
  <si>
    <t>Please complete all boxes highlighted in yellow in this tab and the Package tabs 1-11</t>
  </si>
  <si>
    <t>Instructions</t>
  </si>
  <si>
    <t xml:space="preserve">Please list in order of preference for each package of works. 1 = most desirebale, 11 = least desireable. Leave blank if you do not intend to tender for the package. </t>
  </si>
  <si>
    <t>Return this complete sheet as xls and pdf.</t>
  </si>
  <si>
    <t>Marshalling of Heather Brash airlifting at lift site</t>
  </si>
  <si>
    <t>lump sum</t>
  </si>
  <si>
    <t>Receiving deliveries of Heather Brash at lift site (62 bags)</t>
  </si>
  <si>
    <t>Brash to be cut and supplied by separate MFFP appointed contract.  Contractor to liaise with supply contractor and supervise deliveries.</t>
  </si>
  <si>
    <t>(initial fert: NPK 10:30:15% (45% binder))</t>
  </si>
  <si>
    <t>Supply and delivery of initial fertiliser</t>
  </si>
  <si>
    <t>Heather bale supply for Rivelin Moscar</t>
  </si>
  <si>
    <t>Delivery of heather bales to Stanedge Lodge lift site and bagging of bales</t>
  </si>
  <si>
    <t>can be bagged prior to or on delivery.</t>
  </si>
  <si>
    <t>Heather brash supply for Rivelin Moscar</t>
  </si>
  <si>
    <t>Delivery of bags of brash to Stanedge Lodge lift site.</t>
  </si>
  <si>
    <t>Total Cost ex VAT (will populate automatically)</t>
  </si>
  <si>
    <t>Weekly hire of trackway (20mx20m) (if required)</t>
  </si>
  <si>
    <t>week</t>
  </si>
  <si>
    <t>for stockpiling and handling stone on and acting as demarcating layer from underlying ground. OSB/Plywood sheets considered suitable.</t>
  </si>
  <si>
    <t xml:space="preserve">Delivery and Installation of temporary trackway/ground protection (approx 20m x 20m) </t>
  </si>
  <si>
    <t>If weekly hire required</t>
  </si>
  <si>
    <t>Temporary Trackway/ground protection at lift site</t>
  </si>
  <si>
    <t>Clarification no.</t>
  </si>
  <si>
    <r>
      <t>Item 12 added to Tab "P7-Rivelin" in this document to allow for pricing of temporary trackway to revised specifications for package 7 in "</t>
    </r>
    <r>
      <rPr>
        <i/>
        <sz val="11"/>
        <color theme="1"/>
        <rFont val="Calibri"/>
        <family val="2"/>
        <scheme val="minor"/>
      </rPr>
      <t>Appendix 7a MFF165-01 Packages 1 to 11_V2.pdf"</t>
    </r>
    <r>
      <rPr>
        <sz val="11"/>
        <color theme="1"/>
        <rFont val="Calibri"/>
        <family val="2"/>
        <scheme val="minor"/>
      </rPr>
      <t>. See full detail in published clarification.</t>
    </r>
  </si>
  <si>
    <t>summary of changes (with respect to this doucment)</t>
  </si>
  <si>
    <t>Document version</t>
  </si>
  <si>
    <t>Appendix 8 MFF 165-01  Packages Itemised Costs_V2.xlsx</t>
  </si>
  <si>
    <t>n/a</t>
  </si>
  <si>
    <t>Appendix 8 MFF 165-01  Packages Itemised Costs.xlsx</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</si>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</sst>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sz val="11"/>
      <color rgb="FFFF0000"/>
      <name val="Calibri"/>
      <family val="2"/>
      <scheme val="minor"/>
    </font>
    <font>
      <sz val="11"/>
      <color theme="1"/>
      <name val="Arial"/>
      <family val="2"/>
    </font>
    <font>
      <b/>
      <sz val="11"/>
      <color rgb="FF000000"/>
      <name val="Arial"/>
      <family val="2"/>
    </font>
    <font>
      <b/>
      <u/>
      <sz val="12"/>
      <color theme="1"/>
      <name val="Arial"/>
      <family val="2"/>
    </font>
    <font>
      <b/>
      <sz val="11"/>
      <color rgb="FF000000"/>
      <name val="Arial"/>
      <family val="1"/>
    </font>
    <font>
      <b/>
      <sz val="7"/>
      <color rgb="FF000000"/>
      <name val="Times New Roman"/>
      <family val="1"/>
    </font>
    <font>
      <b/>
      <sz val="12"/>
      <color rgb="FF000000"/>
      <name val="Arial"/>
      <family val="2"/>
    </font>
    <font>
      <sz val="10"/>
      <color theme="1"/>
      <name val="Arial"/>
      <family val="2"/>
    </font>
    <font>
      <sz val="11"/>
      <color rgb="FF000000"/>
      <name val="Arial"/>
      <family val="2"/>
    </font>
    <font>
      <b/>
      <sz val="11"/>
      <color theme="1"/>
      <name val="Arial"/>
      <family val="2"/>
    </font>
    <font>
      <sz val="18"/>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00">
    <xf numFmtId="0" fontId="0" fillId="0" borderId="0" xfId="0"/>
    <xf numFmtId="0" fontId="2" fillId="0" borderId="0" xfId="0" applyFont="1"/>
    <xf numFmtId="0" fontId="0" fillId="0" borderId="0" xfId="0" applyAlignment="1">
      <alignmen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164" fontId="1"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wrapText="1"/>
    </xf>
    <xf numFmtId="0" fontId="0" fillId="2"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5"/>
    </xf>
    <xf numFmtId="0" fontId="5" fillId="0" borderId="1" xfId="0" applyFont="1" applyBorder="1" applyAlignment="1">
      <alignment horizontal="center" vertical="center" wrapText="1"/>
    </xf>
    <xf numFmtId="0" fontId="0" fillId="0" borderId="1" xfId="0" applyBorder="1"/>
    <xf numFmtId="0" fontId="0" fillId="3" borderId="1" xfId="0" applyFill="1" applyBorder="1" applyAlignment="1">
      <alignment horizontal="left" vertical="center" wrapText="1"/>
    </xf>
    <xf numFmtId="3" fontId="0" fillId="0" borderId="1" xfId="0" applyNumberFormat="1" applyBorder="1" applyAlignment="1">
      <alignment horizontal="center" vertical="center"/>
    </xf>
    <xf numFmtId="0" fontId="0" fillId="0" borderId="1" xfId="0" applyBorder="1" applyAlignment="1">
      <alignment wrapText="1"/>
    </xf>
    <xf numFmtId="8" fontId="0" fillId="0" borderId="0" xfId="0" applyNumberFormat="1"/>
    <xf numFmtId="3" fontId="0" fillId="0" borderId="0" xfId="0" applyNumberFormat="1"/>
    <xf numFmtId="0" fontId="1" fillId="0" borderId="0" xfId="0" applyFont="1" applyFill="1"/>
    <xf numFmtId="0" fontId="0" fillId="0" borderId="0" xfId="0" applyFill="1"/>
    <xf numFmtId="0" fontId="6" fillId="0" borderId="0" xfId="0" applyFont="1" applyFill="1" applyAlignment="1">
      <alignment wrapText="1"/>
    </xf>
    <xf numFmtId="0" fontId="1" fillId="4" borderId="2" xfId="0" applyFont="1" applyFill="1" applyBorder="1" applyAlignment="1">
      <alignment horizontal="center"/>
    </xf>
    <xf numFmtId="0" fontId="1" fillId="0" borderId="0" xfId="0" applyFont="1"/>
    <xf numFmtId="0" fontId="0" fillId="0" borderId="0" xfId="0" applyFont="1"/>
    <xf numFmtId="0" fontId="0" fillId="0" borderId="0" xfId="0" applyNumberFormat="1" applyFont="1"/>
    <xf numFmtId="164" fontId="0" fillId="0" borderId="0" xfId="0" applyNumberFormat="1" applyFont="1"/>
    <xf numFmtId="0"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164" fontId="4" fillId="0" borderId="0" xfId="0" applyNumberFormat="1" applyFont="1" applyFill="1" applyBorder="1" applyAlignment="1">
      <alignment horizontal="center" vertical="center"/>
    </xf>
    <xf numFmtId="164" fontId="0" fillId="0" borderId="0" xfId="0" applyNumberFormat="1" applyFont="1" applyFill="1" applyBorder="1" applyAlignment="1">
      <alignment vertical="center" wrapText="1"/>
    </xf>
    <xf numFmtId="0" fontId="7" fillId="0" borderId="0" xfId="0" applyNumberFormat="1" applyFont="1" applyFill="1" applyBorder="1" applyAlignment="1">
      <alignment vertical="center" wrapText="1"/>
    </xf>
    <xf numFmtId="0" fontId="7" fillId="0" borderId="0" xfId="0" applyFont="1" applyFill="1" applyBorder="1" applyAlignment="1">
      <alignment vertical="center" wrapText="1"/>
    </xf>
    <xf numFmtId="164" fontId="8" fillId="0" borderId="0" xfId="0" applyNumberFormat="1" applyFont="1" applyFill="1" applyBorder="1" applyAlignment="1">
      <alignment horizontal="center" vertical="center"/>
    </xf>
    <xf numFmtId="164" fontId="7" fillId="0" borderId="0" xfId="0" applyNumberFormat="1" applyFont="1" applyFill="1" applyBorder="1" applyAlignment="1">
      <alignment vertical="center" wrapText="1"/>
    </xf>
    <xf numFmtId="0" fontId="0" fillId="0" borderId="0" xfId="0" applyNumberFormat="1"/>
    <xf numFmtId="164" fontId="0" fillId="0" borderId="0" xfId="0" applyNumberFormat="1"/>
    <xf numFmtId="0" fontId="9" fillId="0" borderId="0" xfId="0" applyNumberFormat="1" applyFont="1"/>
    <xf numFmtId="0" fontId="13" fillId="0" borderId="8" xfId="0" applyFont="1" applyBorder="1" applyAlignment="1">
      <alignment vertical="center" wrapText="1"/>
    </xf>
    <xf numFmtId="0" fontId="13" fillId="0" borderId="5" xfId="0" applyFont="1" applyBorder="1" applyAlignment="1">
      <alignment vertical="center" wrapText="1"/>
    </xf>
    <xf numFmtId="0" fontId="4" fillId="2" borderId="1" xfId="0" applyNumberFormat="1" applyFont="1" applyFill="1" applyBorder="1" applyAlignment="1">
      <alignment horizontal="righ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164" fontId="4" fillId="3" borderId="1" xfId="0" applyNumberFormat="1" applyFont="1" applyFill="1" applyBorder="1" applyAlignment="1">
      <alignment horizontal="center" vertical="center"/>
    </xf>
    <xf numFmtId="164" fontId="0" fillId="0" borderId="1" xfId="0" applyNumberFormat="1" applyFont="1" applyBorder="1" applyAlignment="1">
      <alignment vertical="center" wrapText="1"/>
    </xf>
    <xf numFmtId="0" fontId="4" fillId="0" borderId="1" xfId="0" applyNumberFormat="1" applyFont="1" applyBorder="1" applyAlignment="1">
      <alignment vertical="center" wrapText="1"/>
    </xf>
    <xf numFmtId="0" fontId="4"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164" fontId="0" fillId="2" borderId="1" xfId="0" applyNumberFormat="1" applyFont="1" applyFill="1" applyBorder="1" applyAlignment="1">
      <alignment vertical="center" wrapText="1"/>
    </xf>
    <xf numFmtId="0" fontId="0" fillId="0" borderId="1" xfId="0" applyNumberFormat="1" applyFont="1" applyBorder="1" applyAlignment="1">
      <alignment vertical="center" wrapText="1"/>
    </xf>
    <xf numFmtId="0" fontId="0" fillId="0" borderId="1" xfId="0" applyFont="1" applyBorder="1" applyAlignment="1">
      <alignment vertical="center" wrapText="1"/>
    </xf>
    <xf numFmtId="164" fontId="0" fillId="3" borderId="1" xfId="0" applyNumberFormat="1" applyFont="1" applyFill="1" applyBorder="1" applyAlignment="1">
      <alignment vertical="center" wrapText="1"/>
    </xf>
    <xf numFmtId="164" fontId="0"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NumberFormat="1" applyFont="1" applyFill="1" applyBorder="1" applyAlignment="1">
      <alignment vertical="center" wrapText="1"/>
    </xf>
    <xf numFmtId="0"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wrapText="1"/>
    </xf>
    <xf numFmtId="3" fontId="0" fillId="0" borderId="1" xfId="0" applyNumberFormat="1" applyFill="1" applyBorder="1" applyAlignment="1">
      <alignment horizontal="center" vertical="center"/>
    </xf>
    <xf numFmtId="0" fontId="0" fillId="0" borderId="1" xfId="0" applyFill="1" applyBorder="1" applyAlignment="1">
      <alignment wrapText="1"/>
    </xf>
    <xf numFmtId="0" fontId="1" fillId="2" borderId="1" xfId="0" applyFont="1" applyFill="1" applyBorder="1" applyAlignment="1">
      <alignment horizontal="left" vertical="center" wrapText="1"/>
    </xf>
    <xf numFmtId="165"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0" xfId="0" applyAlignment="1">
      <alignment horizontal="left" vertical="center" wrapText="1"/>
    </xf>
    <xf numFmtId="164" fontId="7" fillId="0" borderId="14" xfId="0" applyNumberFormat="1" applyFont="1" applyBorder="1" applyAlignment="1">
      <alignment horizontal="center" vertical="center" wrapText="1"/>
    </xf>
    <xf numFmtId="0" fontId="8" fillId="0" borderId="1" xfId="0" applyFont="1" applyBorder="1" applyAlignment="1">
      <alignment horizontal="left" vertical="center" wrapText="1" indent="5"/>
    </xf>
    <xf numFmtId="0" fontId="0" fillId="0" borderId="13" xfId="0" applyNumberFormat="1" applyBorder="1"/>
    <xf numFmtId="0" fontId="0" fillId="0" borderId="23" xfId="0" applyNumberFormat="1" applyBorder="1"/>
    <xf numFmtId="0" fontId="8" fillId="0" borderId="16" xfId="0" applyFont="1" applyBorder="1" applyAlignment="1">
      <alignment horizontal="left" vertical="center" wrapText="1" indent="5"/>
    </xf>
    <xf numFmtId="164" fontId="7" fillId="0" borderId="24" xfId="0" applyNumberFormat="1" applyFont="1" applyBorder="1" applyAlignment="1">
      <alignment horizontal="center" vertical="center" wrapText="1"/>
    </xf>
    <xf numFmtId="0" fontId="0" fillId="0" borderId="25" xfId="0" applyNumberFormat="1" applyBorder="1"/>
    <xf numFmtId="0" fontId="12" fillId="0" borderId="26" xfId="0" applyFont="1" applyBorder="1" applyAlignment="1">
      <alignment horizontal="center" vertical="center" wrapText="1"/>
    </xf>
    <xf numFmtId="164" fontId="7" fillId="0" borderId="27" xfId="0" applyNumberFormat="1" applyFont="1" applyBorder="1" applyAlignment="1">
      <alignment horizontal="center" vertical="center" wrapText="1"/>
    </xf>
    <xf numFmtId="0" fontId="0" fillId="0" borderId="28" xfId="0" applyNumberFormat="1" applyBorder="1"/>
    <xf numFmtId="0" fontId="10" fillId="0" borderId="17" xfId="0" applyFont="1" applyBorder="1" applyAlignment="1">
      <alignment horizontal="left" vertical="center" wrapText="1" indent="5"/>
    </xf>
    <xf numFmtId="164" fontId="7" fillId="0" borderId="21" xfId="0" applyNumberFormat="1" applyFont="1" applyBorder="1" applyAlignment="1">
      <alignment horizontal="center" vertical="center" wrapText="1"/>
    </xf>
    <xf numFmtId="0" fontId="8" fillId="5" borderId="1" xfId="0" applyFont="1" applyFill="1" applyBorder="1" applyAlignment="1">
      <alignment horizontal="right"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64" fontId="14" fillId="3" borderId="1" xfId="0" applyNumberFormat="1" applyFont="1" applyFill="1" applyBorder="1" applyAlignment="1">
      <alignment horizontal="center" vertical="center"/>
    </xf>
    <xf numFmtId="164" fontId="7" fillId="0" borderId="1" xfId="0" applyNumberFormat="1" applyFont="1" applyBorder="1" applyAlignment="1">
      <alignment vertical="center" wrapText="1"/>
    </xf>
    <xf numFmtId="164" fontId="14"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5" borderId="1" xfId="0" applyFont="1" applyFill="1" applyBorder="1" applyAlignment="1">
      <alignment horizontal="righ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164" fontId="8" fillId="6" borderId="1" xfId="0" applyNumberFormat="1" applyFont="1" applyFill="1" applyBorder="1" applyAlignment="1">
      <alignment horizontal="center" vertical="center"/>
    </xf>
    <xf numFmtId="0" fontId="15" fillId="5" borderId="1" xfId="0" applyFont="1" applyFill="1" applyBorder="1" applyAlignment="1">
      <alignment vertical="center" wrapText="1"/>
    </xf>
    <xf numFmtId="164" fontId="15" fillId="5" borderId="1" xfId="0" applyNumberFormat="1" applyFont="1" applyFill="1" applyBorder="1" applyAlignment="1">
      <alignment vertical="center" wrapText="1"/>
    </xf>
    <xf numFmtId="0" fontId="7" fillId="7" borderId="1" xfId="0" applyFont="1" applyFill="1" applyBorder="1" applyAlignment="1">
      <alignment vertical="center" wrapText="1"/>
    </xf>
    <xf numFmtId="164" fontId="15" fillId="3" borderId="1" xfId="0" applyNumberFormat="1" applyFont="1" applyFill="1" applyBorder="1" applyAlignment="1">
      <alignment vertical="center" wrapText="1"/>
    </xf>
    <xf numFmtId="164" fontId="15" fillId="7" borderId="1" xfId="0" applyNumberFormat="1" applyFont="1" applyFill="1" applyBorder="1" applyAlignment="1">
      <alignment vertical="center" wrapText="1"/>
    </xf>
    <xf numFmtId="0" fontId="7" fillId="0" borderId="1" xfId="0" applyFont="1" applyBorder="1" applyAlignment="1">
      <alignment vertical="center" wrapText="1"/>
    </xf>
    <xf numFmtId="164" fontId="7" fillId="7" borderId="1" xfId="0" applyNumberFormat="1" applyFont="1" applyFill="1" applyBorder="1" applyAlignment="1">
      <alignment vertical="center" wrapText="1"/>
    </xf>
    <xf numFmtId="0" fontId="7" fillId="0" borderId="1" xfId="0" applyFont="1" applyBorder="1"/>
    <xf numFmtId="0" fontId="7" fillId="0" borderId="1" xfId="0" applyFont="1" applyBorder="1" applyAlignment="1">
      <alignment horizontal="right" vertical="center"/>
    </xf>
    <xf numFmtId="0" fontId="7" fillId="0"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7" fillId="0" borderId="1" xfId="0" applyNumberFormat="1" applyFont="1" applyBorder="1" applyAlignment="1">
      <alignment vertical="center" wrapText="1"/>
    </xf>
    <xf numFmtId="0" fontId="7" fillId="5" borderId="1" xfId="0" applyFont="1" applyFill="1" applyBorder="1" applyAlignment="1">
      <alignment vertical="center" wrapText="1"/>
    </xf>
    <xf numFmtId="164" fontId="15" fillId="6" borderId="1" xfId="0" applyNumberFormat="1" applyFont="1" applyFill="1" applyBorder="1" applyAlignment="1">
      <alignment horizontal="center" vertical="center"/>
    </xf>
    <xf numFmtId="164" fontId="0" fillId="3" borderId="1" xfId="0" applyNumberFormat="1" applyFill="1" applyBorder="1"/>
    <xf numFmtId="164" fontId="0" fillId="0" borderId="1" xfId="0" applyNumberFormat="1" applyBorder="1"/>
    <xf numFmtId="0" fontId="7" fillId="7" borderId="1" xfId="0" applyNumberFormat="1" applyFont="1" applyFill="1" applyBorder="1" applyAlignment="1">
      <alignment vertical="center" wrapText="1"/>
    </xf>
    <xf numFmtId="0" fontId="0" fillId="7" borderId="0" xfId="0" applyFill="1"/>
    <xf numFmtId="164" fontId="7" fillId="0" borderId="1" xfId="0" applyNumberFormat="1" applyFont="1" applyBorder="1" applyAlignment="1">
      <alignment vertical="top" wrapText="1"/>
    </xf>
    <xf numFmtId="164" fontId="7" fillId="0" borderId="1" xfId="0" applyNumberFormat="1" applyFont="1" applyBorder="1" applyAlignment="1">
      <alignment horizontal="center" vertical="center"/>
    </xf>
    <xf numFmtId="0" fontId="0" fillId="8" borderId="1" xfId="0" applyFill="1" applyBorder="1"/>
    <xf numFmtId="0" fontId="7" fillId="0" borderId="0"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17" xfId="0" applyFont="1" applyBorder="1" applyAlignment="1">
      <alignment horizontal="left" vertical="center" wrapText="1" indent="5"/>
    </xf>
    <xf numFmtId="164" fontId="0" fillId="0" borderId="21" xfId="0" applyNumberFormat="1" applyFont="1" applyBorder="1" applyAlignment="1">
      <alignment vertical="center" wrapText="1"/>
    </xf>
    <xf numFmtId="0" fontId="4" fillId="0" borderId="13" xfId="0" applyFont="1" applyBorder="1" applyAlignment="1">
      <alignment horizontal="center" vertical="center" wrapText="1"/>
    </xf>
    <xf numFmtId="164" fontId="0" fillId="0" borderId="14" xfId="0" applyNumberFormat="1" applyFont="1" applyBorder="1" applyAlignment="1">
      <alignment vertical="center" wrapText="1"/>
    </xf>
    <xf numFmtId="0" fontId="4" fillId="0" borderId="23" xfId="0" applyFont="1" applyBorder="1" applyAlignment="1">
      <alignment horizontal="center" vertical="center" wrapText="1"/>
    </xf>
    <xf numFmtId="0" fontId="4" fillId="0" borderId="16" xfId="0" applyFont="1" applyBorder="1" applyAlignment="1">
      <alignment horizontal="left" vertical="center" wrapText="1" indent="5"/>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164" fontId="1" fillId="0" borderId="27" xfId="0" applyNumberFormat="1" applyFont="1" applyBorder="1" applyAlignment="1">
      <alignment vertical="center" wrapText="1"/>
    </xf>
    <xf numFmtId="3" fontId="0" fillId="7" borderId="1" xfId="0" applyNumberFormat="1" applyFill="1" applyBorder="1" applyAlignment="1">
      <alignment horizontal="center" vertical="center"/>
    </xf>
    <xf numFmtId="0" fontId="0" fillId="7" borderId="1" xfId="0" applyFill="1" applyBorder="1" applyAlignment="1">
      <alignment wrapText="1"/>
    </xf>
    <xf numFmtId="0" fontId="16" fillId="0" borderId="1" xfId="0" applyFont="1" applyBorder="1" applyAlignment="1">
      <alignment horizontal="center" vertical="center"/>
    </xf>
    <xf numFmtId="0" fontId="16" fillId="0" borderId="1" xfId="0" applyFont="1" applyBorder="1"/>
    <xf numFmtId="164" fontId="16" fillId="0" borderId="1" xfId="0" applyNumberFormat="1" applyFont="1" applyBorder="1"/>
    <xf numFmtId="0" fontId="16" fillId="3" borderId="1" xfId="0" applyFont="1" applyFill="1" applyBorder="1"/>
    <xf numFmtId="0" fontId="0" fillId="0" borderId="0" xfId="0" applyAlignment="1"/>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164" fontId="0"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6" fontId="1" fillId="4" borderId="3" xfId="0" applyNumberFormat="1" applyFont="1" applyFill="1" applyBorder="1" applyAlignment="1">
      <alignment horizontal="center"/>
    </xf>
    <xf numFmtId="6" fontId="1" fillId="4" borderId="4" xfId="0" applyNumberFormat="1" applyFont="1" applyFill="1" applyBorder="1" applyAlignment="1">
      <alignment horizontal="center"/>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center" vertical="center" wrapText="1"/>
    </xf>
    <xf numFmtId="164" fontId="0" fillId="0" borderId="9" xfId="0" applyNumberFormat="1" applyFont="1" applyBorder="1" applyAlignment="1">
      <alignment horizontal="center" vertical="center" wrapText="1"/>
    </xf>
    <xf numFmtId="164" fontId="0" fillId="0" borderId="11"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1" xfId="0" applyFont="1" applyBorder="1" applyAlignment="1">
      <alignment horizontal="left" vertical="center" wrapText="1"/>
    </xf>
    <xf numFmtId="0" fontId="8" fillId="2" borderId="1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36" xfId="0" applyBorder="1"/>
    <xf numFmtId="0" fontId="0" fillId="0" borderId="37" xfId="0" applyFont="1" applyBorder="1"/>
    <xf numFmtId="0" fontId="0" fillId="0" borderId="38" xfId="0" applyBorder="1"/>
    <xf numFmtId="0" fontId="0" fillId="0" borderId="40" xfId="0" applyBorder="1" applyAlignment="1">
      <alignment wrapText="1"/>
    </xf>
    <xf numFmtId="0" fontId="1" fillId="0" borderId="2" xfId="0" applyFont="1" applyBorder="1"/>
    <xf numFmtId="0" fontId="1" fillId="0" borderId="3" xfId="0" applyFont="1" applyBorder="1" applyAlignment="1">
      <alignment wrapText="1"/>
    </xf>
    <xf numFmtId="0" fontId="1" fillId="0" borderId="4" xfId="0" applyFont="1" applyBorder="1"/>
    <xf numFmtId="0" fontId="0" fillId="0" borderId="39" xfId="0" applyBorder="1" applyAlignment="1">
      <alignment horizontal="center" vertical="center"/>
    </xf>
    <xf numFmtId="0" fontId="0" fillId="0" borderId="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A8EE-D662-43F0-9CAE-359E91038EF3}">
  <sheetPr>
    <pageSetUpPr fitToPage="1"/>
  </sheetPr>
  <dimension ref="A1:C4"/>
  <sheetViews>
    <sheetView tabSelected="1" zoomScale="85" zoomScaleNormal="85" workbookViewId="0">
      <selection activeCell="C6" sqref="C6"/>
    </sheetView>
  </sheetViews>
  <sheetFormatPr defaultRowHeight="14.4" x14ac:dyDescent="0.3"/>
  <cols>
    <col min="1" max="1" width="51.88671875" customWidth="1"/>
    <col min="2" max="2" width="15.6640625" customWidth="1"/>
    <col min="3" max="3" width="101.5546875" customWidth="1"/>
  </cols>
  <sheetData>
    <row r="1" spans="1:3" ht="15" thickBot="1" x14ac:dyDescent="0.35"/>
    <row r="2" spans="1:3" ht="15" thickBot="1" x14ac:dyDescent="0.35">
      <c r="A2" s="195" t="s">
        <v>358</v>
      </c>
      <c r="B2" s="196" t="s">
        <v>355</v>
      </c>
      <c r="C2" s="197" t="s">
        <v>357</v>
      </c>
    </row>
    <row r="3" spans="1:3" x14ac:dyDescent="0.3">
      <c r="A3" s="191" t="s">
        <v>361</v>
      </c>
      <c r="B3" s="199" t="s">
        <v>360</v>
      </c>
      <c r="C3" s="192" t="s">
        <v>362</v>
      </c>
    </row>
    <row r="4" spans="1:3" ht="28.8" x14ac:dyDescent="0.3">
      <c r="A4" s="193" t="s">
        <v>359</v>
      </c>
      <c r="B4" s="198">
        <v>2</v>
      </c>
      <c r="C4" s="194" t="s">
        <v>356</v>
      </c>
    </row>
  </sheetData>
  <pageMargins left="0.7" right="0.7" top="0.75" bottom="0.75" header="0.3" footer="0.3"/>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3F7B-6DCC-40CF-B19B-91EE4B06806B}">
  <dimension ref="A1:G35"/>
  <sheetViews>
    <sheetView view="pageBreakPreview" zoomScale="40" zoomScaleNormal="70" zoomScaleSheetLayoutView="40" workbookViewId="0">
      <selection activeCell="E4" sqref="E4"/>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 min="8" max="8" width="4.109375" customWidth="1"/>
  </cols>
  <sheetData>
    <row r="1" spans="1:7" ht="18" x14ac:dyDescent="0.35">
      <c r="A1" s="1"/>
      <c r="B1" s="1" t="s">
        <v>123</v>
      </c>
    </row>
    <row r="3" spans="1:7" s="2" customFormat="1" ht="30" customHeight="1" x14ac:dyDescent="0.3">
      <c r="A3" s="81">
        <v>1</v>
      </c>
      <c r="B3" s="81" t="s">
        <v>0</v>
      </c>
      <c r="C3" s="5" t="s">
        <v>1</v>
      </c>
      <c r="D3" s="5" t="s">
        <v>2</v>
      </c>
      <c r="E3" s="5" t="s">
        <v>3</v>
      </c>
      <c r="F3" s="5" t="s">
        <v>4</v>
      </c>
      <c r="G3" s="5" t="s">
        <v>5</v>
      </c>
    </row>
    <row r="4" spans="1:7" ht="43.2" x14ac:dyDescent="0.3">
      <c r="A4" s="6">
        <v>1.1000000000000001</v>
      </c>
      <c r="B4" s="6" t="s">
        <v>42</v>
      </c>
      <c r="C4" s="7" t="s">
        <v>7</v>
      </c>
      <c r="D4" s="7">
        <v>1</v>
      </c>
      <c r="E4" s="12"/>
      <c r="F4" s="8">
        <f t="shared" ref="F4:F9" si="0">D4*E4</f>
        <v>0</v>
      </c>
      <c r="G4" s="9"/>
    </row>
    <row r="5" spans="1:7" x14ac:dyDescent="0.3">
      <c r="A5" s="6">
        <v>1.2</v>
      </c>
      <c r="B5" s="6" t="s">
        <v>8</v>
      </c>
      <c r="C5" s="7" t="s">
        <v>7</v>
      </c>
      <c r="D5" s="7">
        <v>1</v>
      </c>
      <c r="E5" s="12"/>
      <c r="F5" s="8">
        <f t="shared" si="0"/>
        <v>0</v>
      </c>
      <c r="G5" s="9"/>
    </row>
    <row r="6" spans="1:7" ht="28.8" x14ac:dyDescent="0.3">
      <c r="A6" s="10">
        <v>1.3</v>
      </c>
      <c r="B6" s="10" t="s">
        <v>9</v>
      </c>
      <c r="C6" s="11" t="s">
        <v>10</v>
      </c>
      <c r="D6" s="11">
        <v>1</v>
      </c>
      <c r="E6" s="12"/>
      <c r="F6" s="8">
        <f t="shared" si="0"/>
        <v>0</v>
      </c>
      <c r="G6" s="13" t="s">
        <v>11</v>
      </c>
    </row>
    <row r="7" spans="1:7" x14ac:dyDescent="0.3">
      <c r="A7" s="6"/>
      <c r="B7" s="154" t="s">
        <v>209</v>
      </c>
      <c r="C7" s="155"/>
      <c r="D7" s="155"/>
      <c r="E7" s="155"/>
      <c r="F7" s="156"/>
      <c r="G7" s="9"/>
    </row>
    <row r="8" spans="1:7" ht="22.95" customHeight="1" x14ac:dyDescent="0.3">
      <c r="A8" s="6">
        <v>1.4</v>
      </c>
      <c r="B8" s="28"/>
      <c r="C8" s="12"/>
      <c r="D8" s="12"/>
      <c r="E8" s="12"/>
      <c r="F8" s="8">
        <f t="shared" si="0"/>
        <v>0</v>
      </c>
      <c r="G8" s="9"/>
    </row>
    <row r="9" spans="1:7" ht="22.95" customHeight="1" x14ac:dyDescent="0.3">
      <c r="A9" s="6">
        <v>1.5</v>
      </c>
      <c r="B9" s="28"/>
      <c r="C9" s="12"/>
      <c r="D9" s="12"/>
      <c r="E9" s="12"/>
      <c r="F9" s="8">
        <f t="shared" si="0"/>
        <v>0</v>
      </c>
      <c r="G9" s="9"/>
    </row>
    <row r="10" spans="1:7" ht="22.95" customHeight="1" x14ac:dyDescent="0.3">
      <c r="A10" s="14"/>
      <c r="B10" s="14"/>
      <c r="C10" s="15"/>
      <c r="D10" s="15"/>
      <c r="E10" s="4" t="s">
        <v>12</v>
      </c>
      <c r="F10" s="16">
        <f>SUM(F4:F9)</f>
        <v>0</v>
      </c>
      <c r="G10" s="17"/>
    </row>
    <row r="11" spans="1:7" ht="19.95" customHeight="1" x14ac:dyDescent="0.3"/>
    <row r="12" spans="1:7" s="2" customFormat="1" ht="30" customHeight="1" x14ac:dyDescent="0.3">
      <c r="A12" s="81">
        <v>2</v>
      </c>
      <c r="B12" s="81" t="s">
        <v>52</v>
      </c>
      <c r="C12" s="5" t="s">
        <v>1</v>
      </c>
      <c r="D12" s="5" t="s">
        <v>2</v>
      </c>
      <c r="E12" s="5" t="s">
        <v>3</v>
      </c>
      <c r="F12" s="5" t="s">
        <v>4</v>
      </c>
      <c r="G12" s="5" t="s">
        <v>5</v>
      </c>
    </row>
    <row r="13" spans="1:7" ht="43.2" x14ac:dyDescent="0.3">
      <c r="A13" s="18">
        <v>2.1</v>
      </c>
      <c r="B13" s="18" t="s">
        <v>124</v>
      </c>
      <c r="C13" s="7" t="s">
        <v>45</v>
      </c>
      <c r="D13" s="79">
        <v>88750</v>
      </c>
      <c r="E13" s="12"/>
      <c r="F13" s="8">
        <f>D13*E13</f>
        <v>0</v>
      </c>
      <c r="G13" s="80" t="s">
        <v>125</v>
      </c>
    </row>
    <row r="14" spans="1:7" ht="43.2" x14ac:dyDescent="0.3">
      <c r="A14" s="18">
        <f>A13+0.1</f>
        <v>2.2000000000000002</v>
      </c>
      <c r="B14" s="18" t="s">
        <v>126</v>
      </c>
      <c r="C14" s="7" t="s">
        <v>45</v>
      </c>
      <c r="D14" s="79">
        <v>200000</v>
      </c>
      <c r="E14" s="12"/>
      <c r="F14" s="8">
        <f>D14*E14</f>
        <v>0</v>
      </c>
      <c r="G14" s="80" t="s">
        <v>127</v>
      </c>
    </row>
    <row r="15" spans="1:7" ht="43.2" x14ac:dyDescent="0.3">
      <c r="A15" s="18">
        <f>A14+0.1</f>
        <v>2.3000000000000003</v>
      </c>
      <c r="B15" s="18" t="s">
        <v>128</v>
      </c>
      <c r="C15" s="7" t="s">
        <v>45</v>
      </c>
      <c r="D15" s="79">
        <v>53750</v>
      </c>
      <c r="E15" s="12"/>
      <c r="F15" s="8">
        <f>D15*E15</f>
        <v>0</v>
      </c>
      <c r="G15" s="80" t="s">
        <v>129</v>
      </c>
    </row>
    <row r="16" spans="1:7" ht="57.6" x14ac:dyDescent="0.3">
      <c r="A16" s="18">
        <f t="shared" ref="A16:A17" si="1">A15+0.1</f>
        <v>2.4000000000000004</v>
      </c>
      <c r="B16" s="18" t="s">
        <v>130</v>
      </c>
      <c r="C16" s="7" t="s">
        <v>45</v>
      </c>
      <c r="D16" s="79">
        <v>9180</v>
      </c>
      <c r="E16" s="12"/>
      <c r="F16" s="8">
        <f>D16*E16</f>
        <v>0</v>
      </c>
      <c r="G16" s="80" t="s">
        <v>131</v>
      </c>
    </row>
    <row r="17" spans="1:7" ht="57.6" x14ac:dyDescent="0.3">
      <c r="A17" s="18">
        <f t="shared" si="1"/>
        <v>2.5000000000000004</v>
      </c>
      <c r="B17" s="18" t="s">
        <v>132</v>
      </c>
      <c r="C17" s="7" t="s">
        <v>45</v>
      </c>
      <c r="D17" s="79">
        <v>7500</v>
      </c>
      <c r="E17" s="12"/>
      <c r="F17" s="8">
        <f>D17*E17</f>
        <v>0</v>
      </c>
      <c r="G17" s="80" t="s">
        <v>133</v>
      </c>
    </row>
    <row r="18" spans="1:7" x14ac:dyDescent="0.3">
      <c r="A18" s="20"/>
      <c r="B18" s="20"/>
      <c r="C18" s="15"/>
      <c r="D18" s="15"/>
      <c r="E18" s="4" t="s">
        <v>12</v>
      </c>
      <c r="F18" s="16">
        <f>SUM(F13:F17)</f>
        <v>0</v>
      </c>
      <c r="G18" s="17"/>
    </row>
    <row r="19" spans="1:7" ht="25.5" customHeight="1" x14ac:dyDescent="0.3"/>
    <row r="20" spans="1:7" s="2" customFormat="1" ht="30" customHeight="1" x14ac:dyDescent="0.3">
      <c r="A20" s="81">
        <v>3</v>
      </c>
      <c r="B20" s="81" t="s">
        <v>134</v>
      </c>
      <c r="C20" s="5" t="s">
        <v>1</v>
      </c>
      <c r="D20" s="5" t="s">
        <v>2</v>
      </c>
      <c r="E20" s="5" t="s">
        <v>3</v>
      </c>
      <c r="F20" s="5" t="s">
        <v>4</v>
      </c>
      <c r="G20" s="5" t="s">
        <v>5</v>
      </c>
    </row>
    <row r="21" spans="1:7" x14ac:dyDescent="0.3">
      <c r="A21" s="18">
        <v>3.1</v>
      </c>
      <c r="B21" s="6" t="s">
        <v>135</v>
      </c>
      <c r="C21" s="7" t="s">
        <v>136</v>
      </c>
      <c r="D21" s="79">
        <v>1</v>
      </c>
      <c r="E21" s="12"/>
      <c r="F21" s="8">
        <f>D21*E21</f>
        <v>0</v>
      </c>
      <c r="G21" s="80"/>
    </row>
    <row r="22" spans="1:7" ht="72" x14ac:dyDescent="0.3">
      <c r="A22" s="18">
        <f>A21+0.1</f>
        <v>3.2</v>
      </c>
      <c r="B22" s="6" t="s">
        <v>137</v>
      </c>
      <c r="C22" s="7" t="s">
        <v>45</v>
      </c>
      <c r="D22" s="79">
        <v>2250</v>
      </c>
      <c r="E22" s="12"/>
      <c r="F22" s="8">
        <f>D22*E22</f>
        <v>0</v>
      </c>
      <c r="G22" s="80" t="s">
        <v>138</v>
      </c>
    </row>
    <row r="23" spans="1:7" x14ac:dyDescent="0.3">
      <c r="A23" s="20"/>
      <c r="B23" s="20"/>
      <c r="C23" s="15"/>
      <c r="D23" s="15"/>
      <c r="E23" s="4" t="s">
        <v>12</v>
      </c>
      <c r="F23" s="16">
        <f>SUM(F21:F22)</f>
        <v>0</v>
      </c>
      <c r="G23" s="17"/>
    </row>
    <row r="24" spans="1:7" ht="25.5" customHeight="1" x14ac:dyDescent="0.3"/>
    <row r="25" spans="1:7" ht="25.5" customHeight="1" x14ac:dyDescent="0.3">
      <c r="A25" s="158"/>
      <c r="B25" s="158" t="s">
        <v>33</v>
      </c>
      <c r="C25" s="158" t="s">
        <v>348</v>
      </c>
      <c r="D25" s="158"/>
    </row>
    <row r="26" spans="1:7" ht="25.5" customHeight="1" x14ac:dyDescent="0.3">
      <c r="A26" s="158"/>
      <c r="B26" s="158"/>
      <c r="C26" s="158"/>
      <c r="D26" s="158"/>
    </row>
    <row r="27" spans="1:7" ht="25.95" customHeight="1" x14ac:dyDescent="0.3">
      <c r="A27" s="158"/>
      <c r="B27" s="158"/>
      <c r="C27" s="158"/>
      <c r="D27" s="158"/>
    </row>
    <row r="28" spans="1:7" x14ac:dyDescent="0.3">
      <c r="A28" s="24">
        <v>1</v>
      </c>
      <c r="B28" s="25" t="s">
        <v>0</v>
      </c>
      <c r="C28" s="157">
        <f>F10</f>
        <v>0</v>
      </c>
      <c r="D28" s="157"/>
    </row>
    <row r="29" spans="1:7" x14ac:dyDescent="0.3">
      <c r="A29" s="24">
        <v>2</v>
      </c>
      <c r="B29" s="25" t="s">
        <v>54</v>
      </c>
      <c r="C29" s="157">
        <f>F18</f>
        <v>0</v>
      </c>
      <c r="D29" s="157"/>
    </row>
    <row r="30" spans="1:7" x14ac:dyDescent="0.3">
      <c r="A30" s="24">
        <v>3</v>
      </c>
      <c r="B30" s="25" t="s">
        <v>134</v>
      </c>
      <c r="C30" s="173">
        <f>F23</f>
        <v>0</v>
      </c>
      <c r="D30" s="174"/>
      <c r="E30" t="s">
        <v>55</v>
      </c>
    </row>
    <row r="31" spans="1:7" ht="15.6" x14ac:dyDescent="0.3">
      <c r="A31" s="26"/>
      <c r="B31" s="26" t="s">
        <v>37</v>
      </c>
      <c r="C31" s="157">
        <f>SUM(C28:D30)</f>
        <v>0</v>
      </c>
      <c r="D31" s="157"/>
      <c r="E31" t="b">
        <f>C31=SUM(F3:F24)/2</f>
        <v>1</v>
      </c>
    </row>
    <row r="32" spans="1:7" ht="15" thickBot="1" x14ac:dyDescent="0.35"/>
    <row r="33" spans="2:7" ht="15" thickBot="1" x14ac:dyDescent="0.35">
      <c r="B33" s="36" t="s">
        <v>50</v>
      </c>
      <c r="C33" s="159">
        <v>75000</v>
      </c>
      <c r="D33" s="160"/>
      <c r="E33" s="33"/>
      <c r="F33" s="34"/>
      <c r="G33" s="35"/>
    </row>
    <row r="34" spans="2:7" x14ac:dyDescent="0.3">
      <c r="C34" s="31"/>
    </row>
    <row r="35" spans="2:7" x14ac:dyDescent="0.3">
      <c r="C35" s="32"/>
      <c r="D35" s="31"/>
    </row>
  </sheetData>
  <mergeCells count="9">
    <mergeCell ref="B7:F7"/>
    <mergeCell ref="C31:D31"/>
    <mergeCell ref="C33:D33"/>
    <mergeCell ref="A25:A27"/>
    <mergeCell ref="B25:B27"/>
    <mergeCell ref="C25:D27"/>
    <mergeCell ref="C28:D28"/>
    <mergeCell ref="C29:D29"/>
    <mergeCell ref="C30:D30"/>
  </mergeCells>
  <pageMargins left="0.7" right="0.7" top="0.75" bottom="0.75" header="0.3" footer="0.3"/>
  <pageSetup paperSize="9"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3E5D-FF5A-448F-95A6-954ECC676975}">
  <dimension ref="A1:G28"/>
  <sheetViews>
    <sheetView view="pageBreakPreview" zoomScale="60" zoomScaleNormal="55" workbookViewId="0">
      <pane xSplit="4" ySplit="3" topLeftCell="E7" activePane="bottomRight" state="frozen"/>
      <selection pane="topRight" activeCell="D1" sqref="D1"/>
      <selection pane="bottomLeft" activeCell="A4" sqref="A4"/>
      <selection pane="bottomRight" activeCell="C33" sqref="C33"/>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s>
  <sheetData>
    <row r="1" spans="1:7" ht="18" x14ac:dyDescent="0.35">
      <c r="A1" s="1"/>
      <c r="B1" s="1" t="s">
        <v>311</v>
      </c>
    </row>
    <row r="3" spans="1:7" x14ac:dyDescent="0.3">
      <c r="A3" s="3">
        <v>1</v>
      </c>
      <c r="B3" s="3" t="s">
        <v>0</v>
      </c>
      <c r="C3" s="4" t="s">
        <v>1</v>
      </c>
      <c r="D3" s="4" t="s">
        <v>2</v>
      </c>
      <c r="E3" s="4" t="s">
        <v>3</v>
      </c>
      <c r="F3" s="4" t="s">
        <v>4</v>
      </c>
      <c r="G3" s="5" t="s">
        <v>5</v>
      </c>
    </row>
    <row r="4" spans="1:7" ht="46.5" customHeight="1" x14ac:dyDescent="0.3">
      <c r="A4" s="6">
        <v>1.1000000000000001</v>
      </c>
      <c r="B4" s="6" t="s">
        <v>42</v>
      </c>
      <c r="C4" s="7" t="s">
        <v>7</v>
      </c>
      <c r="D4" s="7">
        <v>1</v>
      </c>
      <c r="E4" s="7"/>
      <c r="F4" s="8">
        <f t="shared" ref="F4:F9" si="0">D4*E4</f>
        <v>0</v>
      </c>
      <c r="G4" s="9"/>
    </row>
    <row r="5" spans="1:7" ht="22.95" customHeight="1" x14ac:dyDescent="0.3">
      <c r="A5" s="6">
        <v>1.2</v>
      </c>
      <c r="B5" s="6" t="s">
        <v>8</v>
      </c>
      <c r="C5" s="7" t="s">
        <v>7</v>
      </c>
      <c r="D5" s="7">
        <v>1</v>
      </c>
      <c r="E5" s="12"/>
      <c r="F5" s="8">
        <f t="shared" si="0"/>
        <v>0</v>
      </c>
      <c r="G5" s="9"/>
    </row>
    <row r="6" spans="1:7" ht="40.200000000000003" customHeight="1" x14ac:dyDescent="0.3">
      <c r="A6" s="10">
        <v>1.3</v>
      </c>
      <c r="B6" s="10" t="s">
        <v>9</v>
      </c>
      <c r="C6" s="11" t="s">
        <v>10</v>
      </c>
      <c r="D6" s="11">
        <v>1</v>
      </c>
      <c r="E6" s="12"/>
      <c r="F6" s="8">
        <f t="shared" si="0"/>
        <v>0</v>
      </c>
      <c r="G6" s="13" t="s">
        <v>11</v>
      </c>
    </row>
    <row r="7" spans="1:7" ht="22.95" customHeight="1" x14ac:dyDescent="0.3">
      <c r="A7" s="6"/>
      <c r="B7" s="10" t="s">
        <v>312</v>
      </c>
      <c r="C7" s="7"/>
      <c r="D7" s="7"/>
      <c r="E7" s="7"/>
      <c r="F7" s="8">
        <f t="shared" si="0"/>
        <v>0</v>
      </c>
      <c r="G7" s="9"/>
    </row>
    <row r="8" spans="1:7" ht="22.95" customHeight="1" x14ac:dyDescent="0.3">
      <c r="A8" s="6"/>
      <c r="B8" s="28"/>
      <c r="C8" s="12"/>
      <c r="D8" s="12"/>
      <c r="E8" s="12"/>
      <c r="F8" s="8">
        <f t="shared" si="0"/>
        <v>0</v>
      </c>
      <c r="G8" s="9"/>
    </row>
    <row r="9" spans="1:7" ht="22.95" customHeight="1" x14ac:dyDescent="0.3">
      <c r="A9" s="6"/>
      <c r="B9" s="28"/>
      <c r="C9" s="12"/>
      <c r="D9" s="12"/>
      <c r="E9" s="12"/>
      <c r="F9" s="8">
        <f t="shared" si="0"/>
        <v>0</v>
      </c>
      <c r="G9" s="9"/>
    </row>
    <row r="10" spans="1:7" ht="22.95" customHeight="1" x14ac:dyDescent="0.3">
      <c r="A10" s="14"/>
      <c r="B10" s="14"/>
      <c r="C10" s="15"/>
      <c r="D10" s="15"/>
      <c r="E10" s="4" t="s">
        <v>12</v>
      </c>
      <c r="F10" s="16">
        <f>SUM(F4:F9)</f>
        <v>0</v>
      </c>
      <c r="G10" s="17"/>
    </row>
    <row r="11" spans="1:7" ht="19.95" customHeight="1" x14ac:dyDescent="0.3"/>
    <row r="12" spans="1:7" ht="19.95" customHeight="1" x14ac:dyDescent="0.3">
      <c r="A12" s="3">
        <v>2</v>
      </c>
      <c r="B12" s="3" t="s">
        <v>52</v>
      </c>
      <c r="C12" s="4" t="s">
        <v>1</v>
      </c>
      <c r="D12" s="4" t="s">
        <v>2</v>
      </c>
      <c r="E12" s="4" t="s">
        <v>3</v>
      </c>
      <c r="F12" s="4" t="s">
        <v>4</v>
      </c>
      <c r="G12" s="5" t="s">
        <v>5</v>
      </c>
    </row>
    <row r="13" spans="1:7" ht="44.7" customHeight="1" x14ac:dyDescent="0.3">
      <c r="A13" s="18">
        <v>2.1</v>
      </c>
      <c r="B13" s="18" t="s">
        <v>314</v>
      </c>
      <c r="C13" s="7" t="s">
        <v>45</v>
      </c>
      <c r="D13" s="147">
        <v>130000</v>
      </c>
      <c r="E13" s="12"/>
      <c r="F13" s="8">
        <f>D13*E13</f>
        <v>0</v>
      </c>
      <c r="G13" s="148" t="s">
        <v>318</v>
      </c>
    </row>
    <row r="14" spans="1:7" ht="44.7" customHeight="1" x14ac:dyDescent="0.3">
      <c r="A14" s="18">
        <f>A13+0.1</f>
        <v>2.2000000000000002</v>
      </c>
      <c r="B14" s="18" t="s">
        <v>315</v>
      </c>
      <c r="C14" s="7" t="s">
        <v>45</v>
      </c>
      <c r="D14" s="147">
        <v>219520</v>
      </c>
      <c r="E14" s="12"/>
      <c r="F14" s="8">
        <f>D14*E14</f>
        <v>0</v>
      </c>
      <c r="G14" s="148" t="s">
        <v>317</v>
      </c>
    </row>
    <row r="15" spans="1:7" ht="76.2" customHeight="1" x14ac:dyDescent="0.3">
      <c r="A15" s="18">
        <f>A14+0.1</f>
        <v>2.3000000000000003</v>
      </c>
      <c r="B15" s="18" t="s">
        <v>316</v>
      </c>
      <c r="C15" s="7" t="s">
        <v>45</v>
      </c>
      <c r="D15" s="147">
        <v>25000</v>
      </c>
      <c r="E15" s="12"/>
      <c r="F15" s="8">
        <f>D15*E15</f>
        <v>0</v>
      </c>
      <c r="G15" s="148" t="s">
        <v>313</v>
      </c>
    </row>
    <row r="16" spans="1:7" x14ac:dyDescent="0.3">
      <c r="A16" s="20"/>
      <c r="B16" s="20"/>
      <c r="C16" s="15"/>
      <c r="D16" s="15"/>
      <c r="E16" s="4" t="s">
        <v>12</v>
      </c>
      <c r="F16" s="16">
        <f>SUM(F13:F15)</f>
        <v>0</v>
      </c>
      <c r="G16" s="17"/>
    </row>
    <row r="17" spans="1:7" ht="25.5" customHeight="1" x14ac:dyDescent="0.3"/>
    <row r="18" spans="1:7" ht="25.5" customHeight="1" x14ac:dyDescent="0.3"/>
    <row r="19" spans="1:7" ht="25.5" customHeight="1" x14ac:dyDescent="0.3">
      <c r="A19" s="158"/>
      <c r="B19" s="158" t="s">
        <v>33</v>
      </c>
      <c r="C19" s="158" t="s">
        <v>348</v>
      </c>
      <c r="D19" s="158"/>
    </row>
    <row r="20" spans="1:7" ht="25.5" customHeight="1" x14ac:dyDescent="0.3">
      <c r="A20" s="158"/>
      <c r="B20" s="158"/>
      <c r="C20" s="158"/>
      <c r="D20" s="158"/>
    </row>
    <row r="21" spans="1:7" ht="25.95" customHeight="1" x14ac:dyDescent="0.3">
      <c r="A21" s="158"/>
      <c r="B21" s="158"/>
      <c r="C21" s="158"/>
      <c r="D21" s="158"/>
    </row>
    <row r="22" spans="1:7" ht="25.95" customHeight="1" x14ac:dyDescent="0.3">
      <c r="A22" s="24">
        <v>1</v>
      </c>
      <c r="B22" s="25" t="s">
        <v>0</v>
      </c>
      <c r="C22" s="157">
        <f>F10</f>
        <v>0</v>
      </c>
      <c r="D22" s="157"/>
    </row>
    <row r="23" spans="1:7" ht="25.95" customHeight="1" x14ac:dyDescent="0.3">
      <c r="A23" s="24">
        <v>2</v>
      </c>
      <c r="B23" s="25" t="s">
        <v>54</v>
      </c>
      <c r="C23" s="157">
        <f>F16</f>
        <v>0</v>
      </c>
      <c r="D23" s="157"/>
      <c r="E23" t="s">
        <v>55</v>
      </c>
    </row>
    <row r="24" spans="1:7" ht="15.6" x14ac:dyDescent="0.3">
      <c r="A24" s="26"/>
      <c r="B24" s="26" t="s">
        <v>37</v>
      </c>
      <c r="C24" s="157">
        <f>SUM(C22:D23)</f>
        <v>0</v>
      </c>
      <c r="D24" s="157"/>
      <c r="E24" t="b">
        <f>C24=SUM(F3:F18)/2</f>
        <v>1</v>
      </c>
    </row>
    <row r="25" spans="1:7" ht="15" thickBot="1" x14ac:dyDescent="0.35"/>
    <row r="26" spans="1:7" ht="15" thickBot="1" x14ac:dyDescent="0.35">
      <c r="B26" s="36" t="s">
        <v>50</v>
      </c>
      <c r="C26" s="159">
        <v>74405</v>
      </c>
      <c r="D26" s="160"/>
      <c r="E26" s="33"/>
      <c r="F26" s="34"/>
      <c r="G26" s="35"/>
    </row>
    <row r="27" spans="1:7" x14ac:dyDescent="0.3">
      <c r="C27" s="31"/>
    </row>
    <row r="28" spans="1:7" x14ac:dyDescent="0.3">
      <c r="C28" s="32"/>
      <c r="D28" s="31"/>
    </row>
  </sheetData>
  <mergeCells count="7">
    <mergeCell ref="C26:D26"/>
    <mergeCell ref="A19:A21"/>
    <mergeCell ref="B19:B21"/>
    <mergeCell ref="C19:D21"/>
    <mergeCell ref="C22:D22"/>
    <mergeCell ref="C23:D23"/>
    <mergeCell ref="C24:D24"/>
  </mergeCells>
  <pageMargins left="0.7" right="0.7" top="0.75" bottom="0.75" header="0.3" footer="0.3"/>
  <pageSetup paperSize="2059" scale="4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52F2-4DE7-4FDB-89CB-45CEB9AF617D}">
  <dimension ref="A1:G26"/>
  <sheetViews>
    <sheetView view="pageBreakPreview" zoomScale="25" zoomScaleNormal="70" zoomScaleSheetLayoutView="25" workbookViewId="0">
      <pane xSplit="4" ySplit="3" topLeftCell="E4" activePane="bottomRight" state="frozen"/>
      <selection pane="topRight" activeCell="D1" sqref="D1"/>
      <selection pane="bottomLeft" activeCell="A4" sqref="A4"/>
      <selection pane="bottomRight" activeCell="F35" sqref="F35"/>
    </sheetView>
  </sheetViews>
  <sheetFormatPr defaultRowHeight="14.4" x14ac:dyDescent="0.3"/>
  <cols>
    <col min="1" max="1" width="6.33203125" customWidth="1"/>
    <col min="2" max="2" width="68.6640625" customWidth="1"/>
    <col min="3" max="3" width="15.33203125" customWidth="1"/>
    <col min="4" max="4" width="18.6640625" customWidth="1"/>
    <col min="5" max="5" width="36.44140625" customWidth="1"/>
    <col min="6" max="6" width="29.33203125" customWidth="1"/>
    <col min="7" max="7" width="42.6640625" style="2" bestFit="1" customWidth="1"/>
  </cols>
  <sheetData>
    <row r="1" spans="1:7" ht="18" x14ac:dyDescent="0.35">
      <c r="A1" s="1"/>
      <c r="B1" s="1" t="s">
        <v>51</v>
      </c>
    </row>
    <row r="3" spans="1:7" x14ac:dyDescent="0.3">
      <c r="A3" s="3">
        <v>1</v>
      </c>
      <c r="B3" s="3" t="s">
        <v>0</v>
      </c>
      <c r="C3" s="4" t="s">
        <v>1</v>
      </c>
      <c r="D3" s="4" t="s">
        <v>2</v>
      </c>
      <c r="E3" s="4" t="s">
        <v>3</v>
      </c>
      <c r="F3" s="4" t="s">
        <v>4</v>
      </c>
      <c r="G3" s="5" t="s">
        <v>5</v>
      </c>
    </row>
    <row r="4" spans="1:7" ht="46.5" customHeight="1" x14ac:dyDescent="0.3">
      <c r="A4" s="6">
        <v>1.1000000000000001</v>
      </c>
      <c r="B4" s="6" t="s">
        <v>42</v>
      </c>
      <c r="C4" s="7" t="s">
        <v>7</v>
      </c>
      <c r="D4" s="7">
        <v>1</v>
      </c>
      <c r="E4" s="12"/>
      <c r="F4" s="8">
        <f t="shared" ref="F4:F9" si="0">D4*E4</f>
        <v>0</v>
      </c>
      <c r="G4" s="9"/>
    </row>
    <row r="5" spans="1:7" ht="22.95" customHeight="1" x14ac:dyDescent="0.3">
      <c r="A5" s="6">
        <v>1.2</v>
      </c>
      <c r="B5" s="6" t="s">
        <v>8</v>
      </c>
      <c r="C5" s="7" t="s">
        <v>7</v>
      </c>
      <c r="D5" s="7">
        <v>1</v>
      </c>
      <c r="E5" s="12"/>
      <c r="F5" s="8">
        <f t="shared" si="0"/>
        <v>0</v>
      </c>
      <c r="G5" s="9"/>
    </row>
    <row r="6" spans="1:7" ht="40.200000000000003" customHeight="1" x14ac:dyDescent="0.3">
      <c r="A6" s="10">
        <v>1.3</v>
      </c>
      <c r="B6" s="10" t="s">
        <v>9</v>
      </c>
      <c r="C6" s="11" t="s">
        <v>10</v>
      </c>
      <c r="D6" s="11">
        <v>1</v>
      </c>
      <c r="E6" s="12"/>
      <c r="F6" s="8">
        <f t="shared" si="0"/>
        <v>0</v>
      </c>
      <c r="G6" s="13" t="s">
        <v>11</v>
      </c>
    </row>
    <row r="7" spans="1:7" ht="22.95" customHeight="1" x14ac:dyDescent="0.3">
      <c r="A7" s="6"/>
      <c r="B7" s="154" t="s">
        <v>90</v>
      </c>
      <c r="C7" s="155"/>
      <c r="D7" s="155"/>
      <c r="E7" s="155"/>
      <c r="F7" s="156"/>
      <c r="G7" s="9"/>
    </row>
    <row r="8" spans="1:7" ht="22.95" customHeight="1" x14ac:dyDescent="0.3">
      <c r="A8" s="6">
        <v>1.4</v>
      </c>
      <c r="B8" s="28"/>
      <c r="C8" s="12"/>
      <c r="D8" s="12"/>
      <c r="E8" s="12"/>
      <c r="F8" s="8">
        <f t="shared" si="0"/>
        <v>0</v>
      </c>
      <c r="G8" s="9"/>
    </row>
    <row r="9" spans="1:7" ht="22.95" customHeight="1" x14ac:dyDescent="0.3">
      <c r="A9" s="6">
        <v>1.5</v>
      </c>
      <c r="B9" s="28"/>
      <c r="C9" s="12"/>
      <c r="D9" s="12"/>
      <c r="E9" s="12"/>
      <c r="F9" s="8">
        <f t="shared" si="0"/>
        <v>0</v>
      </c>
      <c r="G9" s="9"/>
    </row>
    <row r="10" spans="1:7" ht="22.95" customHeight="1" x14ac:dyDescent="0.3">
      <c r="A10" s="14"/>
      <c r="B10" s="14"/>
      <c r="C10" s="15"/>
      <c r="D10" s="15"/>
      <c r="E10" s="4" t="s">
        <v>12</v>
      </c>
      <c r="F10" s="16">
        <f>SUM(F4:F9)</f>
        <v>0</v>
      </c>
      <c r="G10" s="17"/>
    </row>
    <row r="11" spans="1:7" ht="19.95" customHeight="1" x14ac:dyDescent="0.3"/>
    <row r="12" spans="1:7" ht="19.95" customHeight="1" x14ac:dyDescent="0.3">
      <c r="A12" s="3">
        <v>2</v>
      </c>
      <c r="B12" s="3" t="s">
        <v>52</v>
      </c>
      <c r="C12" s="4" t="s">
        <v>1</v>
      </c>
      <c r="D12" s="4" t="s">
        <v>2</v>
      </c>
      <c r="E12" s="4" t="s">
        <v>3</v>
      </c>
      <c r="F12" s="4" t="s">
        <v>4</v>
      </c>
      <c r="G12" s="5" t="s">
        <v>5</v>
      </c>
    </row>
    <row r="13" spans="1:7" ht="86.4" x14ac:dyDescent="0.3">
      <c r="A13" s="18">
        <v>2.1</v>
      </c>
      <c r="B13" s="6" t="s">
        <v>93</v>
      </c>
      <c r="C13" s="7" t="s">
        <v>45</v>
      </c>
      <c r="D13" s="29">
        <v>283200</v>
      </c>
      <c r="E13" s="12"/>
      <c r="F13" s="8">
        <f>D13*E13</f>
        <v>0</v>
      </c>
      <c r="G13" s="30" t="s">
        <v>53</v>
      </c>
    </row>
    <row r="14" spans="1:7" x14ac:dyDescent="0.3">
      <c r="A14" s="20"/>
      <c r="B14" s="20"/>
      <c r="C14" s="15"/>
      <c r="D14" s="15"/>
      <c r="E14" s="4" t="s">
        <v>12</v>
      </c>
      <c r="F14" s="16">
        <f>SUM(F13:F13)</f>
        <v>0</v>
      </c>
      <c r="G14" s="17"/>
    </row>
    <row r="15" spans="1:7" ht="25.5" customHeight="1" x14ac:dyDescent="0.3"/>
    <row r="16" spans="1:7" ht="25.5" customHeight="1" x14ac:dyDescent="0.3"/>
    <row r="17" spans="1:7" ht="25.5" customHeight="1" x14ac:dyDescent="0.3">
      <c r="A17" s="158"/>
      <c r="B17" s="158" t="s">
        <v>33</v>
      </c>
      <c r="C17" s="158" t="s">
        <v>348</v>
      </c>
      <c r="D17" s="158"/>
    </row>
    <row r="18" spans="1:7" ht="25.5" customHeight="1" x14ac:dyDescent="0.3">
      <c r="A18" s="158"/>
      <c r="B18" s="158"/>
      <c r="C18" s="158"/>
      <c r="D18" s="158"/>
    </row>
    <row r="19" spans="1:7" ht="25.95" customHeight="1" x14ac:dyDescent="0.3">
      <c r="A19" s="158"/>
      <c r="B19" s="158"/>
      <c r="C19" s="158"/>
      <c r="D19" s="158"/>
    </row>
    <row r="20" spans="1:7" ht="25.95" customHeight="1" x14ac:dyDescent="0.3">
      <c r="A20" s="24">
        <v>1</v>
      </c>
      <c r="B20" s="25" t="s">
        <v>0</v>
      </c>
      <c r="C20" s="157">
        <f>F10</f>
        <v>0</v>
      </c>
      <c r="D20" s="157"/>
    </row>
    <row r="21" spans="1:7" ht="25.95" customHeight="1" x14ac:dyDescent="0.3">
      <c r="A21" s="24">
        <v>2</v>
      </c>
      <c r="B21" s="25" t="s">
        <v>54</v>
      </c>
      <c r="C21" s="157">
        <f>F14</f>
        <v>0</v>
      </c>
      <c r="D21" s="157"/>
      <c r="E21" t="s">
        <v>55</v>
      </c>
    </row>
    <row r="22" spans="1:7" ht="15.6" x14ac:dyDescent="0.3">
      <c r="A22" s="26"/>
      <c r="B22" s="26" t="s">
        <v>37</v>
      </c>
      <c r="C22" s="157">
        <f>SUM(C20:D21)</f>
        <v>0</v>
      </c>
      <c r="D22" s="157"/>
      <c r="E22" t="b">
        <f>C22=SUM(F3:F16)/2</f>
        <v>1</v>
      </c>
    </row>
    <row r="23" spans="1:7" ht="15" thickBot="1" x14ac:dyDescent="0.35"/>
    <row r="24" spans="1:7" ht="15" thickBot="1" x14ac:dyDescent="0.35">
      <c r="B24" s="36" t="s">
        <v>50</v>
      </c>
      <c r="C24" s="159">
        <v>48144</v>
      </c>
      <c r="D24" s="160"/>
      <c r="E24" s="33"/>
      <c r="F24" s="34"/>
      <c r="G24" s="35"/>
    </row>
    <row r="25" spans="1:7" x14ac:dyDescent="0.3">
      <c r="C25" s="31"/>
    </row>
    <row r="26" spans="1:7" x14ac:dyDescent="0.3">
      <c r="C26" s="32"/>
      <c r="D26" s="31"/>
    </row>
  </sheetData>
  <mergeCells count="8">
    <mergeCell ref="B7:F7"/>
    <mergeCell ref="C24:D24"/>
    <mergeCell ref="A17:A19"/>
    <mergeCell ref="B17:B19"/>
    <mergeCell ref="C17:D19"/>
    <mergeCell ref="C20:D20"/>
    <mergeCell ref="C21:D21"/>
    <mergeCell ref="C22:D22"/>
  </mergeCells>
  <pageMargins left="0.7" right="0.7" top="0.75" bottom="0.75" header="0.3" footer="0.3"/>
  <pageSetup paperSize="2059"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A269-F3C4-4E32-94A7-456E8E8234CA}">
  <dimension ref="A1:H70"/>
  <sheetViews>
    <sheetView view="pageBreakPreview" zoomScale="25" zoomScaleNormal="40" zoomScaleSheetLayoutView="25" workbookViewId="0">
      <selection activeCell="P71" sqref="P71"/>
    </sheetView>
  </sheetViews>
  <sheetFormatPr defaultRowHeight="14.4" x14ac:dyDescent="0.3"/>
  <cols>
    <col min="1" max="1" width="4.44140625" customWidth="1"/>
    <col min="2" max="2" width="45.44140625" customWidth="1"/>
    <col min="3" max="3" width="11.33203125" customWidth="1"/>
    <col min="4" max="4" width="9.44140625" bestFit="1" customWidth="1"/>
    <col min="5" max="5" width="19.33203125" bestFit="1" customWidth="1"/>
    <col min="6" max="6" width="26" bestFit="1" customWidth="1"/>
    <col min="7" max="7" width="36.6640625" customWidth="1"/>
    <col min="8" max="8" width="4.44140625" customWidth="1"/>
  </cols>
  <sheetData>
    <row r="1" spans="1:7" x14ac:dyDescent="0.3">
      <c r="B1" s="37" t="s">
        <v>56</v>
      </c>
    </row>
    <row r="3" spans="1:7" s="38" customFormat="1" x14ac:dyDescent="0.3">
      <c r="A3" s="75">
        <v>1</v>
      </c>
      <c r="B3" s="76" t="s">
        <v>57</v>
      </c>
      <c r="C3" s="56" t="s">
        <v>1</v>
      </c>
      <c r="D3" s="57" t="s">
        <v>2</v>
      </c>
      <c r="E3" s="58" t="s">
        <v>58</v>
      </c>
      <c r="F3" s="58" t="s">
        <v>59</v>
      </c>
      <c r="G3" s="57" t="s">
        <v>5</v>
      </c>
    </row>
    <row r="4" spans="1:7" s="38" customFormat="1" ht="28.8" x14ac:dyDescent="0.3">
      <c r="A4" s="59">
        <v>1.1000000000000001</v>
      </c>
      <c r="B4" s="24" t="s">
        <v>60</v>
      </c>
      <c r="C4" s="24" t="s">
        <v>7</v>
      </c>
      <c r="D4" s="60">
        <v>1</v>
      </c>
      <c r="E4" s="61"/>
      <c r="F4" s="62">
        <f t="shared" ref="F4:F10" si="0">D4*E4</f>
        <v>0</v>
      </c>
      <c r="G4" s="60"/>
    </row>
    <row r="5" spans="1:7" s="38" customFormat="1" x14ac:dyDescent="0.3">
      <c r="A5" s="59">
        <v>1.2</v>
      </c>
      <c r="B5" s="24" t="s">
        <v>61</v>
      </c>
      <c r="C5" s="24" t="s">
        <v>7</v>
      </c>
      <c r="D5" s="60">
        <v>1</v>
      </c>
      <c r="E5" s="61"/>
      <c r="F5" s="62">
        <f t="shared" si="0"/>
        <v>0</v>
      </c>
      <c r="G5" s="60"/>
    </row>
    <row r="6" spans="1:7" s="38" customFormat="1" ht="43.2" x14ac:dyDescent="0.3">
      <c r="A6" s="59">
        <v>1.3</v>
      </c>
      <c r="B6" s="24" t="s">
        <v>8</v>
      </c>
      <c r="C6" s="24" t="s">
        <v>7</v>
      </c>
      <c r="D6" s="60">
        <v>1</v>
      </c>
      <c r="E6" s="61"/>
      <c r="F6" s="62">
        <f t="shared" si="0"/>
        <v>0</v>
      </c>
      <c r="G6" s="59" t="s">
        <v>62</v>
      </c>
    </row>
    <row r="7" spans="1:7" s="38" customFormat="1" ht="14.4" customHeight="1" x14ac:dyDescent="0.3">
      <c r="A7" s="63"/>
      <c r="B7" s="184" t="s">
        <v>63</v>
      </c>
      <c r="C7" s="184"/>
      <c r="D7" s="184"/>
      <c r="E7" s="184"/>
      <c r="F7" s="184"/>
      <c r="G7" s="60"/>
    </row>
    <row r="8" spans="1:7" s="38" customFormat="1" x14ac:dyDescent="0.3">
      <c r="A8" s="63">
        <v>1.4</v>
      </c>
      <c r="B8" s="64"/>
      <c r="C8" s="64"/>
      <c r="D8" s="65"/>
      <c r="E8" s="61"/>
      <c r="F8" s="62">
        <f t="shared" si="0"/>
        <v>0</v>
      </c>
      <c r="G8" s="60"/>
    </row>
    <row r="9" spans="1:7" s="38" customFormat="1" x14ac:dyDescent="0.3">
      <c r="A9" s="63">
        <v>1.5</v>
      </c>
      <c r="B9" s="64"/>
      <c r="C9" s="64"/>
      <c r="D9" s="65"/>
      <c r="E9" s="61"/>
      <c r="F9" s="62">
        <f t="shared" si="0"/>
        <v>0</v>
      </c>
      <c r="G9" s="60"/>
    </row>
    <row r="10" spans="1:7" s="38" customFormat="1" x14ac:dyDescent="0.3">
      <c r="A10" s="63">
        <v>1.6</v>
      </c>
      <c r="B10" s="64"/>
      <c r="C10" s="64"/>
      <c r="D10" s="65"/>
      <c r="E10" s="61"/>
      <c r="F10" s="62">
        <f t="shared" si="0"/>
        <v>0</v>
      </c>
      <c r="G10" s="60"/>
    </row>
    <row r="11" spans="1:7" s="38" customFormat="1" x14ac:dyDescent="0.3">
      <c r="A11" s="54"/>
      <c r="B11" s="55" t="s">
        <v>64</v>
      </c>
      <c r="C11" s="56"/>
      <c r="D11" s="57"/>
      <c r="E11" s="58" t="s">
        <v>12</v>
      </c>
      <c r="F11" s="58">
        <f>SUM(F4:F10)</f>
        <v>0</v>
      </c>
      <c r="G11" s="57"/>
    </row>
    <row r="12" spans="1:7" s="38" customFormat="1" x14ac:dyDescent="0.3">
      <c r="A12" s="39"/>
      <c r="D12" s="39"/>
      <c r="E12" s="40"/>
      <c r="F12" s="40"/>
      <c r="G12" s="39"/>
    </row>
    <row r="13" spans="1:7" s="38" customFormat="1" ht="28.8" x14ac:dyDescent="0.3">
      <c r="A13" s="74">
        <v>2</v>
      </c>
      <c r="B13" s="73" t="s">
        <v>213</v>
      </c>
      <c r="C13" s="67" t="s">
        <v>1</v>
      </c>
      <c r="D13" s="66" t="s">
        <v>2</v>
      </c>
      <c r="E13" s="68" t="s">
        <v>3</v>
      </c>
      <c r="F13" s="68" t="s">
        <v>65</v>
      </c>
      <c r="G13" s="66" t="s">
        <v>5</v>
      </c>
    </row>
    <row r="14" spans="1:7" s="38" customFormat="1" x14ac:dyDescent="0.3">
      <c r="A14" s="69">
        <v>2.1</v>
      </c>
      <c r="B14" s="70" t="s">
        <v>66</v>
      </c>
      <c r="C14" s="70" t="s">
        <v>67</v>
      </c>
      <c r="D14" s="69">
        <v>225</v>
      </c>
      <c r="E14" s="71"/>
      <c r="F14" s="62">
        <f>D14*E14</f>
        <v>0</v>
      </c>
      <c r="G14" s="69"/>
    </row>
    <row r="15" spans="1:7" s="38" customFormat="1" x14ac:dyDescent="0.3">
      <c r="A15" s="69">
        <v>2.2000000000000002</v>
      </c>
      <c r="B15" s="70" t="s">
        <v>68</v>
      </c>
      <c r="C15" s="70" t="s">
        <v>67</v>
      </c>
      <c r="D15" s="69">
        <v>225</v>
      </c>
      <c r="E15" s="71"/>
      <c r="F15" s="62">
        <f>D15*E15</f>
        <v>0</v>
      </c>
      <c r="G15" s="69"/>
    </row>
    <row r="16" spans="1:7" s="38" customFormat="1" x14ac:dyDescent="0.3">
      <c r="A16" s="69">
        <v>2.2999999999999998</v>
      </c>
      <c r="B16" s="70" t="s">
        <v>69</v>
      </c>
      <c r="C16" s="70" t="s">
        <v>67</v>
      </c>
      <c r="D16" s="69">
        <v>225</v>
      </c>
      <c r="E16" s="71"/>
      <c r="F16" s="62">
        <f>D16*E16</f>
        <v>0</v>
      </c>
      <c r="G16" s="69"/>
    </row>
    <row r="17" spans="1:7" s="38" customFormat="1" ht="28.8" x14ac:dyDescent="0.3">
      <c r="A17" s="66"/>
      <c r="B17" s="67"/>
      <c r="C17" s="67"/>
      <c r="D17" s="66"/>
      <c r="E17" s="68" t="s">
        <v>64</v>
      </c>
      <c r="F17" s="72">
        <f>SUM(F14:F16)</f>
        <v>0</v>
      </c>
      <c r="G17" s="57"/>
    </row>
    <row r="18" spans="1:7" s="38" customFormat="1" x14ac:dyDescent="0.3">
      <c r="A18" s="41"/>
      <c r="B18" s="42"/>
      <c r="C18" s="42"/>
      <c r="D18" s="41"/>
      <c r="E18" s="43"/>
      <c r="F18" s="44"/>
      <c r="G18" s="39"/>
    </row>
    <row r="19" spans="1:7" s="38" customFormat="1" ht="28.8" x14ac:dyDescent="0.3">
      <c r="A19" s="74">
        <v>3</v>
      </c>
      <c r="B19" s="73" t="s">
        <v>212</v>
      </c>
      <c r="C19" s="67" t="s">
        <v>1</v>
      </c>
      <c r="D19" s="66" t="s">
        <v>2</v>
      </c>
      <c r="E19" s="68" t="s">
        <v>3</v>
      </c>
      <c r="F19" s="68" t="s">
        <v>65</v>
      </c>
      <c r="G19" s="66" t="s">
        <v>5</v>
      </c>
    </row>
    <row r="20" spans="1:7" s="38" customFormat="1" x14ac:dyDescent="0.3">
      <c r="A20" s="69">
        <v>3.1</v>
      </c>
      <c r="B20" s="70" t="s">
        <v>66</v>
      </c>
      <c r="C20" s="70" t="s">
        <v>67</v>
      </c>
      <c r="D20" s="69">
        <f>ROUNDUP(D21/4,0)</f>
        <v>81</v>
      </c>
      <c r="E20" s="71"/>
      <c r="F20" s="62">
        <f>D20*E20</f>
        <v>0</v>
      </c>
      <c r="G20" s="69" t="s">
        <v>70</v>
      </c>
    </row>
    <row r="21" spans="1:7" s="38" customFormat="1" x14ac:dyDescent="0.3">
      <c r="A21" s="69">
        <v>3.2</v>
      </c>
      <c r="B21" s="70" t="s">
        <v>71</v>
      </c>
      <c r="C21" s="70" t="s">
        <v>72</v>
      </c>
      <c r="D21" s="69">
        <v>322</v>
      </c>
      <c r="E21" s="71"/>
      <c r="F21" s="62">
        <f>D21*E21</f>
        <v>0</v>
      </c>
      <c r="G21" s="69"/>
    </row>
    <row r="22" spans="1:7" s="38" customFormat="1" ht="28.8" x14ac:dyDescent="0.3">
      <c r="A22" s="69">
        <v>3.3</v>
      </c>
      <c r="B22" s="70" t="s">
        <v>73</v>
      </c>
      <c r="C22" s="70" t="s">
        <v>72</v>
      </c>
      <c r="D22" s="69">
        <f>D21</f>
        <v>322</v>
      </c>
      <c r="E22" s="71"/>
      <c r="F22" s="62">
        <f>D22*E22</f>
        <v>0</v>
      </c>
      <c r="G22" s="69" t="s">
        <v>74</v>
      </c>
    </row>
    <row r="23" spans="1:7" s="38" customFormat="1" ht="28.8" x14ac:dyDescent="0.3">
      <c r="A23" s="66"/>
      <c r="B23" s="67"/>
      <c r="C23" s="67"/>
      <c r="D23" s="66"/>
      <c r="E23" s="68" t="s">
        <v>64</v>
      </c>
      <c r="F23" s="72">
        <f>SUM(F20:F22)</f>
        <v>0</v>
      </c>
      <c r="G23" s="57"/>
    </row>
    <row r="24" spans="1:7" x14ac:dyDescent="0.3">
      <c r="A24" s="45"/>
      <c r="B24" s="46"/>
      <c r="C24" s="46"/>
      <c r="D24" s="45"/>
      <c r="E24" s="47"/>
      <c r="F24" s="48"/>
      <c r="G24" s="49"/>
    </row>
    <row r="25" spans="1:7" s="38" customFormat="1" ht="28.8" x14ac:dyDescent="0.3">
      <c r="A25" s="74">
        <v>4</v>
      </c>
      <c r="B25" s="73" t="s">
        <v>211</v>
      </c>
      <c r="C25" s="67" t="s">
        <v>1</v>
      </c>
      <c r="D25" s="66" t="s">
        <v>2</v>
      </c>
      <c r="E25" s="68" t="s">
        <v>3</v>
      </c>
      <c r="F25" s="68" t="s">
        <v>65</v>
      </c>
      <c r="G25" s="66" t="s">
        <v>5</v>
      </c>
    </row>
    <row r="26" spans="1:7" s="38" customFormat="1" x14ac:dyDescent="0.3">
      <c r="A26" s="69">
        <v>4.0999999999999996</v>
      </c>
      <c r="B26" s="70" t="s">
        <v>66</v>
      </c>
      <c r="C26" s="70" t="s">
        <v>67</v>
      </c>
      <c r="D26" s="69">
        <f>ROUNDUP(D27/4,0)</f>
        <v>159</v>
      </c>
      <c r="E26" s="71"/>
      <c r="F26" s="62">
        <f>D26*E26</f>
        <v>0</v>
      </c>
      <c r="G26" s="69" t="s">
        <v>70</v>
      </c>
    </row>
    <row r="27" spans="1:7" s="38" customFormat="1" x14ac:dyDescent="0.3">
      <c r="A27" s="69">
        <v>4.2</v>
      </c>
      <c r="B27" s="70" t="s">
        <v>71</v>
      </c>
      <c r="C27" s="70" t="s">
        <v>72</v>
      </c>
      <c r="D27" s="69">
        <v>636</v>
      </c>
      <c r="E27" s="71"/>
      <c r="F27" s="62">
        <f>D27*E27</f>
        <v>0</v>
      </c>
      <c r="G27" s="69"/>
    </row>
    <row r="28" spans="1:7" s="38" customFormat="1" ht="28.8" x14ac:dyDescent="0.3">
      <c r="A28" s="69">
        <v>4.3</v>
      </c>
      <c r="B28" s="70" t="s">
        <v>73</v>
      </c>
      <c r="C28" s="70" t="s">
        <v>72</v>
      </c>
      <c r="D28" s="69">
        <f>D27</f>
        <v>636</v>
      </c>
      <c r="E28" s="71"/>
      <c r="F28" s="62">
        <f>D28*E28</f>
        <v>0</v>
      </c>
      <c r="G28" s="69" t="s">
        <v>74</v>
      </c>
    </row>
    <row r="29" spans="1:7" s="38" customFormat="1" ht="28.8" x14ac:dyDescent="0.3">
      <c r="A29" s="66"/>
      <c r="B29" s="67"/>
      <c r="C29" s="67"/>
      <c r="D29" s="66"/>
      <c r="E29" s="68" t="s">
        <v>64</v>
      </c>
      <c r="F29" s="72">
        <f>SUM(F26:F28)</f>
        <v>0</v>
      </c>
      <c r="G29" s="57"/>
    </row>
    <row r="30" spans="1:7" x14ac:dyDescent="0.3">
      <c r="A30" s="45"/>
      <c r="B30" s="46"/>
      <c r="C30" s="46"/>
      <c r="D30" s="45"/>
      <c r="E30" s="47"/>
      <c r="F30" s="48"/>
      <c r="G30" s="49"/>
    </row>
    <row r="31" spans="1:7" s="38" customFormat="1" ht="28.8" x14ac:dyDescent="0.3">
      <c r="A31" s="74">
        <v>5</v>
      </c>
      <c r="B31" s="73" t="s">
        <v>346</v>
      </c>
      <c r="C31" s="67" t="s">
        <v>1</v>
      </c>
      <c r="D31" s="66" t="s">
        <v>2</v>
      </c>
      <c r="E31" s="68" t="s">
        <v>3</v>
      </c>
      <c r="F31" s="68" t="s">
        <v>65</v>
      </c>
      <c r="G31" s="66" t="s">
        <v>5</v>
      </c>
    </row>
    <row r="32" spans="1:7" s="38" customFormat="1" x14ac:dyDescent="0.3">
      <c r="A32" s="69">
        <v>5.0999999999999996</v>
      </c>
      <c r="B32" s="70" t="s">
        <v>66</v>
      </c>
      <c r="C32" s="70" t="s">
        <v>67</v>
      </c>
      <c r="D32" s="69">
        <v>62</v>
      </c>
      <c r="E32" s="71"/>
      <c r="F32" s="62">
        <f>D32*E32</f>
        <v>0</v>
      </c>
      <c r="G32" s="69" t="s">
        <v>70</v>
      </c>
    </row>
    <row r="33" spans="1:7" s="38" customFormat="1" x14ac:dyDescent="0.3">
      <c r="A33" s="69">
        <v>5.2</v>
      </c>
      <c r="B33" s="70" t="s">
        <v>68</v>
      </c>
      <c r="C33" s="70" t="s">
        <v>67</v>
      </c>
      <c r="D33" s="69">
        <v>62</v>
      </c>
      <c r="E33" s="71"/>
      <c r="F33" s="62">
        <f>D33*E33</f>
        <v>0</v>
      </c>
      <c r="G33" s="69"/>
    </row>
    <row r="34" spans="1:7" s="38" customFormat="1" ht="28.8" x14ac:dyDescent="0.3">
      <c r="A34" s="69">
        <v>5.3</v>
      </c>
      <c r="B34" s="70" t="s">
        <v>347</v>
      </c>
      <c r="C34" s="70" t="s">
        <v>67</v>
      </c>
      <c r="D34" s="69">
        <f>D33</f>
        <v>62</v>
      </c>
      <c r="E34" s="71"/>
      <c r="F34" s="62">
        <f>D34*E34</f>
        <v>0</v>
      </c>
      <c r="G34" s="69" t="s">
        <v>74</v>
      </c>
    </row>
    <row r="35" spans="1:7" s="38" customFormat="1" ht="28.8" x14ac:dyDescent="0.3">
      <c r="A35" s="66"/>
      <c r="B35" s="67"/>
      <c r="C35" s="67"/>
      <c r="D35" s="66"/>
      <c r="E35" s="68" t="s">
        <v>64</v>
      </c>
      <c r="F35" s="72">
        <f>SUM(F32:F34)</f>
        <v>0</v>
      </c>
      <c r="G35" s="57"/>
    </row>
    <row r="36" spans="1:7" s="38" customFormat="1" x14ac:dyDescent="0.3">
      <c r="A36" s="41"/>
      <c r="B36" s="42"/>
      <c r="C36" s="42"/>
      <c r="D36" s="41"/>
      <c r="E36" s="43"/>
      <c r="F36" s="44"/>
      <c r="G36" s="39"/>
    </row>
    <row r="37" spans="1:7" s="38" customFormat="1" ht="28.8" x14ac:dyDescent="0.3">
      <c r="A37" s="74">
        <v>6</v>
      </c>
      <c r="B37" s="73" t="s">
        <v>343</v>
      </c>
      <c r="C37" s="67" t="s">
        <v>1</v>
      </c>
      <c r="D37" s="66" t="s">
        <v>2</v>
      </c>
      <c r="E37" s="68" t="s">
        <v>3</v>
      </c>
      <c r="F37" s="68" t="s">
        <v>65</v>
      </c>
      <c r="G37" s="66" t="s">
        <v>5</v>
      </c>
    </row>
    <row r="38" spans="1:7" s="38" customFormat="1" x14ac:dyDescent="0.3">
      <c r="A38" s="69">
        <v>6.1</v>
      </c>
      <c r="B38" s="70" t="s">
        <v>66</v>
      </c>
      <c r="C38" s="70" t="s">
        <v>67</v>
      </c>
      <c r="D38" s="69">
        <v>1</v>
      </c>
      <c r="E38" s="71"/>
      <c r="F38" s="62">
        <f>D38*E38</f>
        <v>0</v>
      </c>
      <c r="G38" s="69" t="s">
        <v>70</v>
      </c>
    </row>
    <row r="39" spans="1:7" s="38" customFormat="1" x14ac:dyDescent="0.3">
      <c r="A39" s="69">
        <v>6.2</v>
      </c>
      <c r="B39" s="70" t="s">
        <v>71</v>
      </c>
      <c r="C39" s="70" t="s">
        <v>72</v>
      </c>
      <c r="D39" s="69">
        <v>2</v>
      </c>
      <c r="E39" s="71"/>
      <c r="F39" s="62">
        <f>D39*E39</f>
        <v>0</v>
      </c>
      <c r="G39" s="69"/>
    </row>
    <row r="40" spans="1:7" s="38" customFormat="1" ht="28.8" x14ac:dyDescent="0.3">
      <c r="A40" s="69">
        <v>6.3</v>
      </c>
      <c r="B40" s="70" t="s">
        <v>344</v>
      </c>
      <c r="C40" s="70" t="s">
        <v>72</v>
      </c>
      <c r="D40" s="69">
        <f>D39</f>
        <v>2</v>
      </c>
      <c r="E40" s="71"/>
      <c r="F40" s="62">
        <f>D40*E40</f>
        <v>0</v>
      </c>
      <c r="G40" s="69" t="s">
        <v>345</v>
      </c>
    </row>
    <row r="41" spans="1:7" s="38" customFormat="1" ht="28.8" x14ac:dyDescent="0.3">
      <c r="A41" s="66"/>
      <c r="B41" s="67"/>
      <c r="C41" s="67"/>
      <c r="D41" s="66"/>
      <c r="E41" s="68" t="s">
        <v>64</v>
      </c>
      <c r="F41" s="72">
        <f>SUM(F38:F40)</f>
        <v>0</v>
      </c>
      <c r="G41" s="57"/>
    </row>
    <row r="42" spans="1:7" s="38" customFormat="1" x14ac:dyDescent="0.3">
      <c r="A42" s="41"/>
      <c r="B42" s="42"/>
      <c r="C42" s="42"/>
      <c r="D42" s="41"/>
      <c r="E42" s="43"/>
      <c r="F42" s="44"/>
      <c r="G42" s="39"/>
    </row>
    <row r="43" spans="1:7" x14ac:dyDescent="0.3">
      <c r="A43" s="45"/>
      <c r="B43" s="46"/>
      <c r="C43" s="46"/>
      <c r="D43" s="45"/>
      <c r="E43" s="47"/>
      <c r="F43" s="48"/>
      <c r="G43" s="49"/>
    </row>
    <row r="44" spans="1:7" x14ac:dyDescent="0.3">
      <c r="A44" s="49"/>
      <c r="D44" s="49"/>
      <c r="E44" s="50"/>
      <c r="F44" s="50"/>
      <c r="G44" s="49"/>
    </row>
    <row r="45" spans="1:7" ht="16.2" thickBot="1" x14ac:dyDescent="0.35">
      <c r="A45" s="51"/>
      <c r="D45" s="49"/>
      <c r="E45" s="50"/>
      <c r="F45" s="50"/>
      <c r="G45" s="49"/>
    </row>
    <row r="46" spans="1:7" x14ac:dyDescent="0.3">
      <c r="A46" s="175"/>
      <c r="B46" s="185" t="s">
        <v>33</v>
      </c>
      <c r="C46" s="178" t="s">
        <v>210</v>
      </c>
      <c r="D46" s="49"/>
      <c r="E46" s="50"/>
      <c r="F46" s="50"/>
      <c r="G46" s="49"/>
    </row>
    <row r="47" spans="1:7" x14ac:dyDescent="0.3">
      <c r="A47" s="176"/>
      <c r="B47" s="186"/>
      <c r="C47" s="179"/>
      <c r="D47" s="49"/>
      <c r="E47" s="50"/>
      <c r="F47" s="50"/>
      <c r="G47" s="49"/>
    </row>
    <row r="48" spans="1:7" ht="15" thickBot="1" x14ac:dyDescent="0.35">
      <c r="A48" s="177"/>
      <c r="B48" s="187"/>
      <c r="C48" s="180"/>
      <c r="D48" s="49"/>
      <c r="E48" s="50"/>
      <c r="F48" s="50"/>
      <c r="G48" s="49"/>
    </row>
    <row r="49" spans="1:8" x14ac:dyDescent="0.3">
      <c r="A49" s="95">
        <v>1</v>
      </c>
      <c r="B49" s="96" t="s">
        <v>75</v>
      </c>
      <c r="C49" s="97">
        <f>F11</f>
        <v>0</v>
      </c>
      <c r="D49" s="49"/>
      <c r="E49" s="50"/>
      <c r="F49" s="50"/>
      <c r="G49" s="49"/>
    </row>
    <row r="50" spans="1:8" x14ac:dyDescent="0.3">
      <c r="A50" s="88">
        <v>2</v>
      </c>
      <c r="B50" s="87" t="s">
        <v>76</v>
      </c>
      <c r="C50" s="86">
        <f>F17</f>
        <v>0</v>
      </c>
      <c r="D50" s="49"/>
      <c r="E50" s="50"/>
      <c r="F50" s="50"/>
      <c r="G50" s="49"/>
    </row>
    <row r="51" spans="1:8" x14ac:dyDescent="0.3">
      <c r="A51" s="88">
        <v>3</v>
      </c>
      <c r="B51" s="87" t="s">
        <v>77</v>
      </c>
      <c r="C51" s="86">
        <f>F23</f>
        <v>0</v>
      </c>
      <c r="D51" s="49"/>
      <c r="E51" s="50"/>
      <c r="F51" s="50"/>
      <c r="G51" s="49"/>
    </row>
    <row r="52" spans="1:8" x14ac:dyDescent="0.3">
      <c r="A52" s="89">
        <v>4</v>
      </c>
      <c r="B52" s="90" t="s">
        <v>78</v>
      </c>
      <c r="C52" s="91">
        <f>F28</f>
        <v>0</v>
      </c>
      <c r="D52" s="49"/>
      <c r="E52" s="50"/>
      <c r="F52" s="50"/>
      <c r="G52" s="49"/>
    </row>
    <row r="53" spans="1:8" ht="28.8" customHeight="1" x14ac:dyDescent="0.3">
      <c r="A53" s="89">
        <v>5</v>
      </c>
      <c r="B53" s="90" t="str">
        <f>B31</f>
        <v>Heather brash supply for Rivelin Moscar</v>
      </c>
      <c r="C53" s="91">
        <f>F35</f>
        <v>0</v>
      </c>
      <c r="D53" s="49"/>
      <c r="E53" s="50"/>
      <c r="F53" s="50"/>
      <c r="G53" s="49"/>
    </row>
    <row r="54" spans="1:8" ht="25.8" customHeight="1" thickBot="1" x14ac:dyDescent="0.35">
      <c r="A54" s="89">
        <v>6</v>
      </c>
      <c r="B54" s="90" t="str">
        <f>B37</f>
        <v>Heather bale supply for Rivelin Moscar</v>
      </c>
      <c r="C54" s="91">
        <f>F41</f>
        <v>0</v>
      </c>
      <c r="D54" s="49"/>
      <c r="E54" s="50"/>
      <c r="F54" s="50"/>
      <c r="G54" s="49"/>
    </row>
    <row r="55" spans="1:8" ht="16.2" thickBot="1" x14ac:dyDescent="0.35">
      <c r="A55" s="92"/>
      <c r="B55" s="93" t="s">
        <v>37</v>
      </c>
      <c r="C55" s="94">
        <f>SUM(C49:C54)</f>
        <v>0</v>
      </c>
      <c r="D55" s="49"/>
      <c r="E55" s="50"/>
      <c r="F55" s="50"/>
      <c r="G55" s="49"/>
    </row>
    <row r="57" spans="1:8" ht="15" thickBot="1" x14ac:dyDescent="0.35"/>
    <row r="58" spans="1:8" ht="15" thickBot="1" x14ac:dyDescent="0.35">
      <c r="B58" s="52" t="s">
        <v>79</v>
      </c>
      <c r="C58" s="181"/>
      <c r="D58" s="182"/>
      <c r="E58" s="182"/>
      <c r="F58" s="182"/>
      <c r="G58" s="182"/>
      <c r="H58" s="183"/>
    </row>
    <row r="59" spans="1:8" ht="15" thickBot="1" x14ac:dyDescent="0.35">
      <c r="B59" s="53" t="s">
        <v>80</v>
      </c>
      <c r="C59" s="181"/>
      <c r="D59" s="182"/>
      <c r="E59" s="182"/>
      <c r="F59" s="182"/>
      <c r="G59" s="182"/>
      <c r="H59" s="183"/>
    </row>
    <row r="60" spans="1:8" ht="15" thickBot="1" x14ac:dyDescent="0.35">
      <c r="B60" s="188" t="s">
        <v>81</v>
      </c>
      <c r="C60" s="181"/>
      <c r="D60" s="182"/>
      <c r="E60" s="182"/>
      <c r="F60" s="182"/>
      <c r="G60" s="182"/>
      <c r="H60" s="183"/>
    </row>
    <row r="61" spans="1:8" ht="15" thickBot="1" x14ac:dyDescent="0.35">
      <c r="B61" s="189"/>
      <c r="C61" s="181"/>
      <c r="D61" s="182"/>
      <c r="E61" s="182"/>
      <c r="F61" s="182"/>
      <c r="G61" s="182"/>
      <c r="H61" s="183"/>
    </row>
    <row r="62" spans="1:8" ht="15" thickBot="1" x14ac:dyDescent="0.35">
      <c r="B62" s="189"/>
      <c r="C62" s="181"/>
      <c r="D62" s="182"/>
      <c r="E62" s="182"/>
      <c r="F62" s="182"/>
      <c r="G62" s="182"/>
      <c r="H62" s="183"/>
    </row>
    <row r="63" spans="1:8" ht="15" thickBot="1" x14ac:dyDescent="0.35">
      <c r="B63" s="190"/>
      <c r="C63" s="181"/>
      <c r="D63" s="182"/>
      <c r="E63" s="182"/>
      <c r="F63" s="182"/>
      <c r="G63" s="182"/>
      <c r="H63" s="183"/>
    </row>
    <row r="64" spans="1:8" ht="15" thickBot="1" x14ac:dyDescent="0.35">
      <c r="B64" s="53" t="s">
        <v>82</v>
      </c>
      <c r="C64" s="181"/>
      <c r="D64" s="182"/>
      <c r="E64" s="182"/>
      <c r="F64" s="182"/>
      <c r="G64" s="182"/>
      <c r="H64" s="183"/>
    </row>
    <row r="65" spans="2:8" ht="15" thickBot="1" x14ac:dyDescent="0.35">
      <c r="B65" s="53" t="s">
        <v>83</v>
      </c>
      <c r="C65" s="181"/>
      <c r="D65" s="182"/>
      <c r="E65" s="182"/>
      <c r="F65" s="182"/>
      <c r="G65" s="182"/>
      <c r="H65" s="183"/>
    </row>
    <row r="66" spans="2:8" ht="15" thickBot="1" x14ac:dyDescent="0.35">
      <c r="B66" s="53" t="s">
        <v>84</v>
      </c>
      <c r="C66" s="181"/>
      <c r="D66" s="182"/>
      <c r="E66" s="182"/>
      <c r="F66" s="182"/>
      <c r="G66" s="182"/>
      <c r="H66" s="183"/>
    </row>
    <row r="67" spans="2:8" ht="40.200000000000003" thickBot="1" x14ac:dyDescent="0.35">
      <c r="B67" s="53" t="s">
        <v>85</v>
      </c>
      <c r="C67" s="181"/>
      <c r="D67" s="182"/>
      <c r="E67" s="182"/>
      <c r="F67" s="182"/>
      <c r="G67" s="182"/>
      <c r="H67" s="183"/>
    </row>
    <row r="68" spans="2:8" ht="15" thickBot="1" x14ac:dyDescent="0.35">
      <c r="B68" s="53" t="s">
        <v>86</v>
      </c>
      <c r="C68" s="181"/>
      <c r="D68" s="182"/>
      <c r="E68" s="182"/>
      <c r="F68" s="182"/>
      <c r="G68" s="182"/>
      <c r="H68" s="183"/>
    </row>
    <row r="69" spans="2:8" ht="40.200000000000003" thickBot="1" x14ac:dyDescent="0.35">
      <c r="B69" s="53" t="s">
        <v>87</v>
      </c>
      <c r="C69" s="181"/>
      <c r="D69" s="182"/>
      <c r="E69" s="182"/>
      <c r="F69" s="182"/>
      <c r="G69" s="182"/>
      <c r="H69" s="183"/>
    </row>
    <row r="70" spans="2:8" ht="40.200000000000003" thickBot="1" x14ac:dyDescent="0.35">
      <c r="B70" s="53" t="s">
        <v>88</v>
      </c>
      <c r="C70" s="181"/>
      <c r="D70" s="182"/>
      <c r="E70" s="182"/>
      <c r="F70" s="182"/>
      <c r="G70" s="182"/>
      <c r="H70" s="183"/>
    </row>
  </sheetData>
  <mergeCells count="18">
    <mergeCell ref="B7:F7"/>
    <mergeCell ref="B46:B48"/>
    <mergeCell ref="C58:H58"/>
    <mergeCell ref="C59:H59"/>
    <mergeCell ref="B60:B63"/>
    <mergeCell ref="C60:H60"/>
    <mergeCell ref="C61:H61"/>
    <mergeCell ref="C62:H62"/>
    <mergeCell ref="C63:H63"/>
    <mergeCell ref="A46:A48"/>
    <mergeCell ref="C46:C48"/>
    <mergeCell ref="C70:H70"/>
    <mergeCell ref="C64:H64"/>
    <mergeCell ref="C65:H65"/>
    <mergeCell ref="C66:H66"/>
    <mergeCell ref="C67:H67"/>
    <mergeCell ref="C68:H68"/>
    <mergeCell ref="C69:H69"/>
  </mergeCells>
  <pageMargins left="0.7" right="0.7" top="0.75" bottom="0.75" header="0.3" footer="0.3"/>
  <pageSetup paperSize="9" scale="54" orientation="portrait" horizontalDpi="300"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DC3E-24A4-4927-B97E-4B535792ECE1}">
  <dimension ref="A1:E16"/>
  <sheetViews>
    <sheetView zoomScale="70" zoomScaleNormal="70" workbookViewId="0">
      <selection activeCell="C12" sqref="C12"/>
    </sheetView>
  </sheetViews>
  <sheetFormatPr defaultRowHeight="14.4" x14ac:dyDescent="0.3"/>
  <cols>
    <col min="1" max="1" width="24.109375" customWidth="1"/>
    <col min="2" max="2" width="39.44140625" bestFit="1" customWidth="1"/>
    <col min="3" max="3" width="18.6640625" customWidth="1"/>
    <col min="4" max="4" width="16.5546875" bestFit="1" customWidth="1"/>
  </cols>
  <sheetData>
    <row r="1" spans="1:5" x14ac:dyDescent="0.3">
      <c r="A1" s="153" t="s">
        <v>334</v>
      </c>
    </row>
    <row r="2" spans="1:5" x14ac:dyDescent="0.3">
      <c r="A2" s="153" t="s">
        <v>333</v>
      </c>
    </row>
    <row r="3" spans="1:5" x14ac:dyDescent="0.3">
      <c r="A3" s="153" t="s">
        <v>336</v>
      </c>
    </row>
    <row r="5" spans="1:5" ht="23.4" x14ac:dyDescent="0.45">
      <c r="A5" s="149" t="s">
        <v>38</v>
      </c>
      <c r="B5" s="149" t="s">
        <v>321</v>
      </c>
      <c r="C5" s="150" t="s">
        <v>39</v>
      </c>
      <c r="D5" s="150" t="s">
        <v>40</v>
      </c>
      <c r="E5" t="s">
        <v>335</v>
      </c>
    </row>
    <row r="6" spans="1:5" ht="23.4" x14ac:dyDescent="0.45">
      <c r="A6" s="149">
        <v>1</v>
      </c>
      <c r="B6" s="149" t="s">
        <v>322</v>
      </c>
      <c r="C6" s="151">
        <f>'P1- Goyt'!C34:D34</f>
        <v>0</v>
      </c>
      <c r="D6" s="152"/>
    </row>
    <row r="7" spans="1:5" ht="23.4" x14ac:dyDescent="0.45">
      <c r="A7" s="149">
        <v>2</v>
      </c>
      <c r="B7" s="149" t="s">
        <v>323</v>
      </c>
      <c r="C7" s="151">
        <f>'P2-Goyt &amp; Combs Planting'!C28:D28</f>
        <v>0</v>
      </c>
      <c r="D7" s="152"/>
    </row>
    <row r="8" spans="1:5" ht="23.4" x14ac:dyDescent="0.45">
      <c r="A8" s="149">
        <v>3</v>
      </c>
      <c r="B8" s="149" t="s">
        <v>324</v>
      </c>
      <c r="C8" s="151">
        <f>'P3 Turley Gwks'!C111</f>
        <v>0</v>
      </c>
      <c r="D8" s="152"/>
    </row>
    <row r="9" spans="1:5" ht="23.4" x14ac:dyDescent="0.45">
      <c r="A9" s="149">
        <v>4</v>
      </c>
      <c r="B9" s="149" t="s">
        <v>325</v>
      </c>
      <c r="C9" s="151">
        <f>'P4 Turley Planting'!C29:D29</f>
        <v>0</v>
      </c>
      <c r="D9" s="152"/>
    </row>
    <row r="10" spans="1:5" ht="23.4" x14ac:dyDescent="0.45">
      <c r="A10" s="149">
        <v>5</v>
      </c>
      <c r="B10" s="149" t="s">
        <v>326</v>
      </c>
      <c r="C10" s="151">
        <f>'P5- Soyland'!C93:D93</f>
        <v>0</v>
      </c>
      <c r="D10" s="152"/>
    </row>
    <row r="11" spans="1:5" ht="23.4" x14ac:dyDescent="0.45">
      <c r="A11" s="149">
        <v>6</v>
      </c>
      <c r="B11" s="149" t="s">
        <v>327</v>
      </c>
      <c r="C11" s="151">
        <f>'P6- Soyland Planting'!C33:D33</f>
        <v>0</v>
      </c>
      <c r="D11" s="152"/>
    </row>
    <row r="12" spans="1:5" ht="23.4" x14ac:dyDescent="0.45">
      <c r="A12" s="149">
        <v>7</v>
      </c>
      <c r="B12" s="149" t="s">
        <v>328</v>
      </c>
      <c r="C12" s="151">
        <f>'P7- Rivelin'!C91:D91</f>
        <v>0</v>
      </c>
      <c r="D12" s="152"/>
    </row>
    <row r="13" spans="1:5" ht="23.4" x14ac:dyDescent="0.45">
      <c r="A13" s="149">
        <v>8</v>
      </c>
      <c r="B13" s="149" t="s">
        <v>329</v>
      </c>
      <c r="C13" s="151">
        <f>'P8- Rivelin Planting'!C31:D31</f>
        <v>0</v>
      </c>
      <c r="D13" s="152"/>
    </row>
    <row r="14" spans="1:5" ht="23.4" x14ac:dyDescent="0.45">
      <c r="A14" s="149">
        <v>9</v>
      </c>
      <c r="B14" s="149" t="s">
        <v>330</v>
      </c>
      <c r="C14" s="151">
        <f>'P9- Crowden Planting'!C24:D24</f>
        <v>0</v>
      </c>
      <c r="D14" s="152"/>
    </row>
    <row r="15" spans="1:5" ht="23.4" x14ac:dyDescent="0.45">
      <c r="A15" s="149">
        <v>10</v>
      </c>
      <c r="B15" s="149" t="s">
        <v>331</v>
      </c>
      <c r="C15" s="151">
        <f>'P10- Featherbed Moss Science'!C22:D22</f>
        <v>0</v>
      </c>
      <c r="D15" s="152"/>
    </row>
    <row r="16" spans="1:5" ht="23.4" x14ac:dyDescent="0.45">
      <c r="A16" s="149">
        <v>11</v>
      </c>
      <c r="B16" s="149" t="s">
        <v>332</v>
      </c>
      <c r="C16" s="151">
        <f>'P11 - Brash &amp; Bale supply'!C55</f>
        <v>0</v>
      </c>
      <c r="D16" s="152"/>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9A74-8B88-4AC4-A00D-8B370C18A41B}">
  <dimension ref="A1:G34"/>
  <sheetViews>
    <sheetView view="pageBreakPreview" zoomScale="25" zoomScaleNormal="40" zoomScaleSheetLayoutView="25" workbookViewId="0">
      <pane xSplit="4" ySplit="3" topLeftCell="E4" activePane="bottomRight" state="frozen"/>
      <selection pane="topRight" activeCell="D1" sqref="D1"/>
      <selection pane="bottomLeft" activeCell="A4" sqref="A4"/>
      <selection pane="bottomRight" activeCell="P37" sqref="P37"/>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s>
  <sheetData>
    <row r="1" spans="1:7" ht="18" x14ac:dyDescent="0.35">
      <c r="A1" s="1"/>
      <c r="B1" s="1" t="s">
        <v>89</v>
      </c>
    </row>
    <row r="3" spans="1:7" x14ac:dyDescent="0.3">
      <c r="A3" s="3">
        <v>1</v>
      </c>
      <c r="B3" s="3" t="s">
        <v>0</v>
      </c>
      <c r="C3" s="4" t="s">
        <v>1</v>
      </c>
      <c r="D3" s="4" t="s">
        <v>2</v>
      </c>
      <c r="E3" s="4" t="s">
        <v>3</v>
      </c>
      <c r="F3" s="4" t="s">
        <v>4</v>
      </c>
      <c r="G3" s="5" t="s">
        <v>5</v>
      </c>
    </row>
    <row r="4" spans="1:7" ht="46.5" customHeight="1" x14ac:dyDescent="0.3">
      <c r="A4" s="6">
        <v>1.1000000000000001</v>
      </c>
      <c r="B4" s="6" t="s">
        <v>6</v>
      </c>
      <c r="C4" s="7" t="s">
        <v>7</v>
      </c>
      <c r="D4" s="7">
        <v>1</v>
      </c>
      <c r="E4" s="12"/>
      <c r="F4" s="8">
        <f>D4*E4</f>
        <v>0</v>
      </c>
      <c r="G4" s="9"/>
    </row>
    <row r="5" spans="1:7" ht="22.95" customHeight="1" x14ac:dyDescent="0.3">
      <c r="A5" s="6">
        <v>1.2</v>
      </c>
      <c r="B5" s="6" t="s">
        <v>8</v>
      </c>
      <c r="C5" s="7" t="s">
        <v>7</v>
      </c>
      <c r="D5" s="7">
        <v>1</v>
      </c>
      <c r="E5" s="12"/>
      <c r="F5" s="8">
        <f>D5*E5</f>
        <v>0</v>
      </c>
      <c r="G5" s="9"/>
    </row>
    <row r="6" spans="1:7" ht="40.200000000000003" customHeight="1" x14ac:dyDescent="0.3">
      <c r="A6" s="10">
        <v>1.3</v>
      </c>
      <c r="B6" s="10" t="s">
        <v>9</v>
      </c>
      <c r="C6" s="11" t="s">
        <v>10</v>
      </c>
      <c r="D6" s="11">
        <v>1</v>
      </c>
      <c r="E6" s="12"/>
      <c r="F6" s="8">
        <f>D6*E6</f>
        <v>0</v>
      </c>
      <c r="G6" s="13" t="s">
        <v>11</v>
      </c>
    </row>
    <row r="7" spans="1:7" ht="22.95" customHeight="1" x14ac:dyDescent="0.3">
      <c r="A7" s="6"/>
      <c r="B7" s="154" t="s">
        <v>209</v>
      </c>
      <c r="C7" s="155"/>
      <c r="D7" s="155"/>
      <c r="E7" s="155"/>
      <c r="F7" s="156"/>
      <c r="G7" s="9"/>
    </row>
    <row r="8" spans="1:7" ht="22.95" customHeight="1" x14ac:dyDescent="0.3">
      <c r="A8" s="6">
        <v>1.4</v>
      </c>
      <c r="B8" s="28"/>
      <c r="C8" s="12"/>
      <c r="D8" s="12"/>
      <c r="E8" s="12"/>
      <c r="F8" s="8">
        <f t="shared" ref="F8:F9" si="0">D8*E8</f>
        <v>0</v>
      </c>
      <c r="G8" s="9"/>
    </row>
    <row r="9" spans="1:7" ht="22.95" customHeight="1" x14ac:dyDescent="0.3">
      <c r="A9" s="6">
        <v>1.5</v>
      </c>
      <c r="B9" s="28"/>
      <c r="C9" s="12"/>
      <c r="D9" s="12"/>
      <c r="E9" s="12"/>
      <c r="F9" s="8">
        <f t="shared" si="0"/>
        <v>0</v>
      </c>
      <c r="G9" s="9"/>
    </row>
    <row r="10" spans="1:7" ht="22.95" customHeight="1" x14ac:dyDescent="0.3">
      <c r="A10" s="14"/>
      <c r="B10" s="14"/>
      <c r="C10" s="15"/>
      <c r="D10" s="15"/>
      <c r="E10" s="4" t="s">
        <v>12</v>
      </c>
      <c r="F10" s="16">
        <f>SUM(F4:F9)</f>
        <v>0</v>
      </c>
      <c r="G10" s="17"/>
    </row>
    <row r="11" spans="1:7" ht="19.95" customHeight="1" x14ac:dyDescent="0.3"/>
    <row r="12" spans="1:7" ht="19.95" customHeight="1" x14ac:dyDescent="0.3">
      <c r="A12" s="3">
        <v>2</v>
      </c>
      <c r="B12" s="3" t="s">
        <v>13</v>
      </c>
      <c r="C12" s="4" t="s">
        <v>1</v>
      </c>
      <c r="D12" s="4" t="s">
        <v>2</v>
      </c>
      <c r="E12" s="4" t="s">
        <v>3</v>
      </c>
      <c r="F12" s="4" t="s">
        <v>4</v>
      </c>
      <c r="G12" s="5" t="s">
        <v>5</v>
      </c>
    </row>
    <row r="13" spans="1:7" ht="29.25" customHeight="1" x14ac:dyDescent="0.3">
      <c r="A13" s="18">
        <v>2.1</v>
      </c>
      <c r="B13" s="18" t="s">
        <v>14</v>
      </c>
      <c r="C13" s="7" t="s">
        <v>15</v>
      </c>
      <c r="D13" s="7">
        <v>258</v>
      </c>
      <c r="E13" s="12"/>
      <c r="F13" s="8">
        <f>D13*E13</f>
        <v>0</v>
      </c>
      <c r="G13" s="9" t="s">
        <v>16</v>
      </c>
    </row>
    <row r="14" spans="1:7" ht="57.6" x14ac:dyDescent="0.3">
      <c r="A14" s="18">
        <v>2.2000000000000002</v>
      </c>
      <c r="B14" s="18" t="s">
        <v>17</v>
      </c>
      <c r="C14" s="7" t="s">
        <v>18</v>
      </c>
      <c r="D14" s="7">
        <v>344</v>
      </c>
      <c r="E14" s="12"/>
      <c r="F14" s="8">
        <f t="shared" ref="F14:F16" si="1">D14*E14</f>
        <v>0</v>
      </c>
      <c r="G14" s="19" t="s">
        <v>91</v>
      </c>
    </row>
    <row r="15" spans="1:7" x14ac:dyDescent="0.3">
      <c r="A15" s="18">
        <v>2.2999999999999998</v>
      </c>
      <c r="B15" s="18" t="s">
        <v>19</v>
      </c>
      <c r="C15" s="7" t="s">
        <v>20</v>
      </c>
      <c r="D15" s="7">
        <v>6</v>
      </c>
      <c r="E15" s="12"/>
      <c r="F15" s="8">
        <f t="shared" si="1"/>
        <v>0</v>
      </c>
      <c r="G15" s="30"/>
    </row>
    <row r="16" spans="1:7" x14ac:dyDescent="0.3">
      <c r="A16" s="18">
        <v>2.4</v>
      </c>
      <c r="B16" s="18" t="s">
        <v>21</v>
      </c>
      <c r="C16" s="7" t="s">
        <v>22</v>
      </c>
      <c r="D16" s="7">
        <v>344</v>
      </c>
      <c r="E16" s="12"/>
      <c r="F16" s="8">
        <f t="shared" si="1"/>
        <v>0</v>
      </c>
      <c r="G16" s="9" t="s">
        <v>23</v>
      </c>
    </row>
    <row r="17" spans="1:7" ht="19.95" customHeight="1" x14ac:dyDescent="0.3">
      <c r="A17" s="20"/>
      <c r="B17" s="20"/>
      <c r="C17" s="15"/>
      <c r="D17" s="15"/>
      <c r="E17" s="4" t="s">
        <v>12</v>
      </c>
      <c r="F17" s="16">
        <f>SUM(F13:F16)</f>
        <v>0</v>
      </c>
      <c r="G17" s="17"/>
    </row>
    <row r="18" spans="1:7" ht="19.95" customHeight="1" x14ac:dyDescent="0.3">
      <c r="A18" s="21"/>
      <c r="B18" s="21"/>
      <c r="C18" s="22"/>
      <c r="D18" s="22"/>
      <c r="E18" s="22"/>
      <c r="F18" s="22"/>
      <c r="G18" s="23"/>
    </row>
    <row r="19" spans="1:7" ht="19.95" customHeight="1" x14ac:dyDescent="0.3">
      <c r="A19" s="3">
        <v>3</v>
      </c>
      <c r="B19" s="3" t="s">
        <v>24</v>
      </c>
      <c r="C19" s="4" t="s">
        <v>1</v>
      </c>
      <c r="D19" s="4" t="s">
        <v>2</v>
      </c>
      <c r="E19" s="4" t="s">
        <v>3</v>
      </c>
      <c r="F19" s="4" t="s">
        <v>4</v>
      </c>
      <c r="G19" s="5" t="s">
        <v>5</v>
      </c>
    </row>
    <row r="20" spans="1:7" x14ac:dyDescent="0.3">
      <c r="A20" s="18">
        <v>3.1</v>
      </c>
      <c r="B20" s="18" t="s">
        <v>25</v>
      </c>
      <c r="C20" s="7" t="s">
        <v>22</v>
      </c>
      <c r="D20" s="7">
        <v>15</v>
      </c>
      <c r="E20" s="12"/>
      <c r="F20" s="8">
        <f t="shared" ref="F20:F24" si="2">D20*E20</f>
        <v>0</v>
      </c>
    </row>
    <row r="21" spans="1:7" ht="86.4" x14ac:dyDescent="0.3">
      <c r="A21" s="18">
        <v>3.2</v>
      </c>
      <c r="B21" s="18" t="s">
        <v>26</v>
      </c>
      <c r="C21" s="7" t="s">
        <v>22</v>
      </c>
      <c r="D21" s="7">
        <v>15</v>
      </c>
      <c r="E21" s="12"/>
      <c r="F21" s="8">
        <f t="shared" si="2"/>
        <v>0</v>
      </c>
      <c r="G21" s="9" t="s">
        <v>27</v>
      </c>
    </row>
    <row r="22" spans="1:7" ht="63" customHeight="1" x14ac:dyDescent="0.3">
      <c r="A22" s="18">
        <v>3.3</v>
      </c>
      <c r="B22" s="18" t="s">
        <v>28</v>
      </c>
      <c r="C22" s="7" t="s">
        <v>20</v>
      </c>
      <c r="D22" s="7">
        <v>1</v>
      </c>
      <c r="E22" s="12"/>
      <c r="F22" s="8">
        <f t="shared" si="2"/>
        <v>0</v>
      </c>
      <c r="G22" s="19" t="s">
        <v>92</v>
      </c>
    </row>
    <row r="23" spans="1:7" ht="28.8" x14ac:dyDescent="0.3">
      <c r="A23" s="18">
        <v>3.4</v>
      </c>
      <c r="B23" s="18" t="s">
        <v>29</v>
      </c>
      <c r="C23" s="7" t="s">
        <v>22</v>
      </c>
      <c r="D23" s="7">
        <v>13</v>
      </c>
      <c r="E23" s="12"/>
      <c r="F23" s="8">
        <f t="shared" si="2"/>
        <v>0</v>
      </c>
      <c r="G23" s="9" t="s">
        <v>30</v>
      </c>
    </row>
    <row r="24" spans="1:7" ht="79.2" customHeight="1" x14ac:dyDescent="0.3">
      <c r="A24" s="18">
        <v>3.5</v>
      </c>
      <c r="B24" s="18" t="s">
        <v>31</v>
      </c>
      <c r="C24" s="7" t="s">
        <v>22</v>
      </c>
      <c r="D24" s="7">
        <v>8</v>
      </c>
      <c r="E24" s="12"/>
      <c r="F24" s="8">
        <f t="shared" si="2"/>
        <v>0</v>
      </c>
      <c r="G24" s="9" t="s">
        <v>32</v>
      </c>
    </row>
    <row r="25" spans="1:7" ht="19.95" customHeight="1" x14ac:dyDescent="0.3">
      <c r="A25" s="20"/>
      <c r="B25" s="20"/>
      <c r="C25" s="15"/>
      <c r="D25" s="15"/>
      <c r="E25" s="4" t="s">
        <v>12</v>
      </c>
      <c r="F25" s="16">
        <f>SUM(F20:F24)</f>
        <v>0</v>
      </c>
      <c r="G25" s="17"/>
    </row>
    <row r="26" spans="1:7" ht="19.95" customHeight="1" x14ac:dyDescent="0.3"/>
    <row r="27" spans="1:7" ht="25.5" customHeight="1" x14ac:dyDescent="0.3"/>
    <row r="28" spans="1:7" ht="25.5" customHeight="1" x14ac:dyDescent="0.3">
      <c r="A28" s="158"/>
      <c r="B28" s="158" t="s">
        <v>33</v>
      </c>
      <c r="C28" s="158" t="s">
        <v>348</v>
      </c>
      <c r="D28" s="158"/>
    </row>
    <row r="29" spans="1:7" ht="25.5" customHeight="1" x14ac:dyDescent="0.3">
      <c r="A29" s="158"/>
      <c r="B29" s="158"/>
      <c r="C29" s="158"/>
      <c r="D29" s="158"/>
    </row>
    <row r="30" spans="1:7" ht="25.95" customHeight="1" x14ac:dyDescent="0.3">
      <c r="A30" s="158"/>
      <c r="B30" s="158"/>
      <c r="C30" s="158"/>
      <c r="D30" s="158"/>
    </row>
    <row r="31" spans="1:7" ht="25.95" customHeight="1" x14ac:dyDescent="0.3">
      <c r="A31" s="24">
        <v>1</v>
      </c>
      <c r="B31" s="25" t="s">
        <v>34</v>
      </c>
      <c r="C31" s="157">
        <f>F10</f>
        <v>0</v>
      </c>
      <c r="D31" s="157"/>
    </row>
    <row r="32" spans="1:7" ht="25.95" customHeight="1" x14ac:dyDescent="0.3">
      <c r="A32" s="24">
        <v>2</v>
      </c>
      <c r="B32" s="25" t="s">
        <v>35</v>
      </c>
      <c r="C32" s="157">
        <f>F17</f>
        <v>0</v>
      </c>
      <c r="D32" s="157"/>
    </row>
    <row r="33" spans="1:5" ht="25.95" customHeight="1" x14ac:dyDescent="0.3">
      <c r="A33" s="24">
        <v>3</v>
      </c>
      <c r="B33" s="25" t="s">
        <v>36</v>
      </c>
      <c r="C33" s="157">
        <f>F25</f>
        <v>0</v>
      </c>
      <c r="D33" s="157"/>
    </row>
    <row r="34" spans="1:5" ht="15.6" x14ac:dyDescent="0.3">
      <c r="A34" s="26"/>
      <c r="B34" s="26" t="s">
        <v>37</v>
      </c>
      <c r="C34" s="157">
        <f>SUM(C31:D33)</f>
        <v>0</v>
      </c>
      <c r="D34" s="157"/>
      <c r="E34" t="b">
        <f>C34=SUM(F3:F27)/2</f>
        <v>1</v>
      </c>
    </row>
  </sheetData>
  <mergeCells count="8">
    <mergeCell ref="B7:F7"/>
    <mergeCell ref="C34:D34"/>
    <mergeCell ref="A28:A30"/>
    <mergeCell ref="B28:B30"/>
    <mergeCell ref="C28:D30"/>
    <mergeCell ref="C31:D31"/>
    <mergeCell ref="C32:D32"/>
    <mergeCell ref="C33:D33"/>
  </mergeCells>
  <pageMargins left="0.7" right="0.7" top="0.75" bottom="0.75" header="0.3" footer="0.3"/>
  <pageSetup paperSize="205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BA13-0819-4584-A303-C6E922AF0353}">
  <dimension ref="A1:G32"/>
  <sheetViews>
    <sheetView view="pageBreakPreview" zoomScaleNormal="40" zoomScaleSheetLayoutView="100" workbookViewId="0">
      <selection activeCell="F24" sqref="F24"/>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 min="8" max="8" width="4.109375" customWidth="1"/>
  </cols>
  <sheetData>
    <row r="1" spans="1:7" ht="18" x14ac:dyDescent="0.35">
      <c r="A1" s="1"/>
      <c r="B1" s="1" t="s">
        <v>41</v>
      </c>
    </row>
    <row r="3" spans="1:7" x14ac:dyDescent="0.3">
      <c r="A3" s="3">
        <v>1</v>
      </c>
      <c r="B3" s="3" t="s">
        <v>0</v>
      </c>
      <c r="C3" s="4" t="s">
        <v>1</v>
      </c>
      <c r="D3" s="4" t="s">
        <v>2</v>
      </c>
      <c r="E3" s="4" t="s">
        <v>3</v>
      </c>
      <c r="F3" s="4" t="s">
        <v>4</v>
      </c>
      <c r="G3" s="5" t="s">
        <v>5</v>
      </c>
    </row>
    <row r="4" spans="1:7" ht="46.5" customHeight="1" x14ac:dyDescent="0.3">
      <c r="A4" s="6">
        <v>1.1000000000000001</v>
      </c>
      <c r="B4" s="6" t="s">
        <v>42</v>
      </c>
      <c r="C4" s="7" t="s">
        <v>7</v>
      </c>
      <c r="D4" s="7">
        <v>1</v>
      </c>
      <c r="E4" s="12"/>
      <c r="F4" s="8">
        <f t="shared" ref="F4:F9" si="0">D4*E4</f>
        <v>0</v>
      </c>
      <c r="G4" s="9"/>
    </row>
    <row r="5" spans="1:7" ht="22.95" customHeight="1" x14ac:dyDescent="0.3">
      <c r="A5" s="6">
        <v>1.2</v>
      </c>
      <c r="B5" s="6" t="s">
        <v>8</v>
      </c>
      <c r="C5" s="7" t="s">
        <v>7</v>
      </c>
      <c r="D5" s="7">
        <v>1</v>
      </c>
      <c r="E5" s="12"/>
      <c r="F5" s="8">
        <f t="shared" si="0"/>
        <v>0</v>
      </c>
      <c r="G5" s="9"/>
    </row>
    <row r="6" spans="1:7" ht="40.200000000000003" customHeight="1" x14ac:dyDescent="0.3">
      <c r="A6" s="10">
        <v>1.3</v>
      </c>
      <c r="B6" s="10" t="s">
        <v>9</v>
      </c>
      <c r="C6" s="11" t="s">
        <v>10</v>
      </c>
      <c r="D6" s="11">
        <v>1</v>
      </c>
      <c r="E6" s="12"/>
      <c r="F6" s="8">
        <f t="shared" si="0"/>
        <v>0</v>
      </c>
      <c r="G6" s="13" t="s">
        <v>11</v>
      </c>
    </row>
    <row r="7" spans="1:7" ht="22.95" customHeight="1" x14ac:dyDescent="0.3">
      <c r="A7" s="6"/>
      <c r="B7" s="154" t="s">
        <v>209</v>
      </c>
      <c r="C7" s="155"/>
      <c r="D7" s="155"/>
      <c r="E7" s="155"/>
      <c r="F7" s="156"/>
      <c r="G7" s="9"/>
    </row>
    <row r="8" spans="1:7" ht="22.95" customHeight="1" x14ac:dyDescent="0.3">
      <c r="A8" s="6">
        <v>1.4</v>
      </c>
      <c r="B8" s="28"/>
      <c r="C8" s="12"/>
      <c r="D8" s="12"/>
      <c r="E8" s="12"/>
      <c r="F8" s="8">
        <f t="shared" si="0"/>
        <v>0</v>
      </c>
      <c r="G8" s="9"/>
    </row>
    <row r="9" spans="1:7" ht="22.95" customHeight="1" x14ac:dyDescent="0.3">
      <c r="A9" s="6">
        <v>1.5</v>
      </c>
      <c r="B9" s="28"/>
      <c r="C9" s="12"/>
      <c r="D9" s="12"/>
      <c r="E9" s="12"/>
      <c r="F9" s="8">
        <f t="shared" si="0"/>
        <v>0</v>
      </c>
      <c r="G9" s="9"/>
    </row>
    <row r="10" spans="1:7" ht="22.95" customHeight="1" x14ac:dyDescent="0.3">
      <c r="A10" s="14"/>
      <c r="B10" s="14"/>
      <c r="C10" s="15"/>
      <c r="D10" s="15"/>
      <c r="E10" s="4" t="s">
        <v>12</v>
      </c>
      <c r="F10" s="16">
        <f>SUM(F4:F9)</f>
        <v>0</v>
      </c>
      <c r="G10" s="17"/>
    </row>
    <row r="11" spans="1:7" ht="19.95" customHeight="1" x14ac:dyDescent="0.3"/>
    <row r="12" spans="1:7" ht="19.95" customHeight="1" x14ac:dyDescent="0.3">
      <c r="A12" s="3">
        <v>2</v>
      </c>
      <c r="B12" s="3" t="s">
        <v>43</v>
      </c>
      <c r="C12" s="4" t="s">
        <v>1</v>
      </c>
      <c r="D12" s="4" t="s">
        <v>2</v>
      </c>
      <c r="E12" s="4" t="s">
        <v>3</v>
      </c>
      <c r="F12" s="4" t="s">
        <v>4</v>
      </c>
      <c r="G12" s="5" t="s">
        <v>5</v>
      </c>
    </row>
    <row r="13" spans="1:7" ht="76.2" customHeight="1" x14ac:dyDescent="0.3">
      <c r="A13" s="18">
        <v>2.1</v>
      </c>
      <c r="B13" s="18" t="s">
        <v>44</v>
      </c>
      <c r="C13" s="7" t="s">
        <v>45</v>
      </c>
      <c r="D13" s="29">
        <v>156800</v>
      </c>
      <c r="E13" s="12"/>
      <c r="F13" s="8">
        <f>D13*E13</f>
        <v>0</v>
      </c>
      <c r="G13" s="30"/>
    </row>
    <row r="14" spans="1:7" x14ac:dyDescent="0.3">
      <c r="A14" s="20"/>
      <c r="B14" s="20"/>
      <c r="C14" s="15"/>
      <c r="D14" s="15"/>
      <c r="E14" s="4" t="s">
        <v>12</v>
      </c>
      <c r="F14" s="16">
        <f>SUM(F13:F13)</f>
        <v>0</v>
      </c>
      <c r="G14" s="17"/>
    </row>
    <row r="15" spans="1:7" ht="25.5" customHeight="1" x14ac:dyDescent="0.3"/>
    <row r="16" spans="1:7" ht="19.95" customHeight="1" x14ac:dyDescent="0.3">
      <c r="A16" s="3">
        <v>3</v>
      </c>
      <c r="B16" s="3" t="s">
        <v>46</v>
      </c>
      <c r="C16" s="4" t="s">
        <v>1</v>
      </c>
      <c r="D16" s="4" t="s">
        <v>2</v>
      </c>
      <c r="E16" s="4" t="s">
        <v>3</v>
      </c>
      <c r="F16" s="4" t="s">
        <v>4</v>
      </c>
      <c r="G16" s="5" t="s">
        <v>5</v>
      </c>
    </row>
    <row r="17" spans="1:7" ht="44.7" customHeight="1" x14ac:dyDescent="0.3">
      <c r="A17" s="18">
        <v>3.1</v>
      </c>
      <c r="B17" s="18" t="s">
        <v>47</v>
      </c>
      <c r="C17" s="7" t="s">
        <v>45</v>
      </c>
      <c r="D17" s="29">
        <v>17500</v>
      </c>
      <c r="E17" s="12"/>
      <c r="F17" s="8">
        <f>D17*E17</f>
        <v>0</v>
      </c>
      <c r="G17" s="30"/>
    </row>
    <row r="18" spans="1:7" ht="44.7" customHeight="1" x14ac:dyDescent="0.3">
      <c r="A18" s="18">
        <f>A17+0.1</f>
        <v>3.2</v>
      </c>
      <c r="B18" s="18" t="s">
        <v>48</v>
      </c>
      <c r="C18" s="7" t="s">
        <v>45</v>
      </c>
      <c r="D18" s="29">
        <v>17500</v>
      </c>
      <c r="E18" s="12"/>
      <c r="F18" s="8">
        <f>D18*E18</f>
        <v>0</v>
      </c>
      <c r="G18" s="30"/>
    </row>
    <row r="19" spans="1:7" ht="76.2" customHeight="1" x14ac:dyDescent="0.3">
      <c r="A19" s="18">
        <f>A18+0.1</f>
        <v>3.3000000000000003</v>
      </c>
      <c r="B19" s="18" t="s">
        <v>49</v>
      </c>
      <c r="C19" s="7" t="s">
        <v>45</v>
      </c>
      <c r="D19" s="29">
        <v>17500</v>
      </c>
      <c r="E19" s="12"/>
      <c r="F19" s="8">
        <f>D19*E19</f>
        <v>0</v>
      </c>
      <c r="G19" s="30"/>
    </row>
    <row r="20" spans="1:7" x14ac:dyDescent="0.3">
      <c r="A20" s="20"/>
      <c r="B20" s="20"/>
      <c r="C20" s="15"/>
      <c r="D20" s="15"/>
      <c r="E20" s="4" t="s">
        <v>12</v>
      </c>
      <c r="F20" s="16">
        <f>SUM(F17:F19)</f>
        <v>0</v>
      </c>
      <c r="G20" s="17"/>
    </row>
    <row r="21" spans="1:7" ht="25.5" customHeight="1" x14ac:dyDescent="0.3"/>
    <row r="22" spans="1:7" ht="25.5" customHeight="1" x14ac:dyDescent="0.3">
      <c r="A22" s="158"/>
      <c r="B22" s="158" t="s">
        <v>33</v>
      </c>
      <c r="C22" s="158" t="s">
        <v>348</v>
      </c>
      <c r="D22" s="158"/>
    </row>
    <row r="23" spans="1:7" ht="25.5" customHeight="1" x14ac:dyDescent="0.3">
      <c r="A23" s="158"/>
      <c r="B23" s="158"/>
      <c r="C23" s="158"/>
      <c r="D23" s="158"/>
    </row>
    <row r="24" spans="1:7" ht="25.95" customHeight="1" x14ac:dyDescent="0.3">
      <c r="A24" s="158"/>
      <c r="B24" s="158"/>
      <c r="C24" s="158"/>
      <c r="D24" s="158"/>
    </row>
    <row r="25" spans="1:7" ht="25.95" customHeight="1" x14ac:dyDescent="0.3">
      <c r="A25" s="24">
        <v>1</v>
      </c>
      <c r="B25" s="25" t="s">
        <v>0</v>
      </c>
      <c r="C25" s="157">
        <f>F10</f>
        <v>0</v>
      </c>
      <c r="D25" s="157"/>
    </row>
    <row r="26" spans="1:7" ht="25.95" customHeight="1" x14ac:dyDescent="0.3">
      <c r="A26" s="24">
        <v>2</v>
      </c>
      <c r="B26" s="25" t="s">
        <v>43</v>
      </c>
      <c r="C26" s="157">
        <f>F14</f>
        <v>0</v>
      </c>
      <c r="D26" s="157"/>
    </row>
    <row r="27" spans="1:7" ht="25.95" customHeight="1" x14ac:dyDescent="0.3">
      <c r="A27" s="24">
        <v>3</v>
      </c>
      <c r="B27" s="25" t="s">
        <v>46</v>
      </c>
      <c r="C27" s="157">
        <f>F20</f>
        <v>0</v>
      </c>
      <c r="D27" s="157"/>
    </row>
    <row r="28" spans="1:7" ht="15.6" x14ac:dyDescent="0.3">
      <c r="A28" s="26"/>
      <c r="B28" s="26" t="s">
        <v>37</v>
      </c>
      <c r="C28" s="157">
        <f>SUM(C25:D26)</f>
        <v>0</v>
      </c>
      <c r="D28" s="157"/>
      <c r="E28" t="b">
        <f>C28=SUM(F3:F15)/2</f>
        <v>1</v>
      </c>
    </row>
    <row r="29" spans="1:7" ht="15" thickBot="1" x14ac:dyDescent="0.35"/>
    <row r="30" spans="1:7" ht="15" thickBot="1" x14ac:dyDescent="0.35">
      <c r="B30" s="36" t="s">
        <v>50</v>
      </c>
      <c r="C30" s="159">
        <v>47000</v>
      </c>
      <c r="D30" s="160"/>
      <c r="E30" s="33"/>
      <c r="F30" s="34"/>
      <c r="G30" s="35"/>
    </row>
    <row r="31" spans="1:7" x14ac:dyDescent="0.3">
      <c r="C31" s="31"/>
    </row>
    <row r="32" spans="1:7" x14ac:dyDescent="0.3">
      <c r="C32" s="32"/>
      <c r="D32" s="31"/>
    </row>
  </sheetData>
  <mergeCells count="9">
    <mergeCell ref="B7:F7"/>
    <mergeCell ref="C28:D28"/>
    <mergeCell ref="C30:D30"/>
    <mergeCell ref="A22:A24"/>
    <mergeCell ref="B22:B24"/>
    <mergeCell ref="C22:D24"/>
    <mergeCell ref="C25:D25"/>
    <mergeCell ref="C26:D26"/>
    <mergeCell ref="C27:D27"/>
  </mergeCells>
  <pageMargins left="0.7" right="0.7" top="0.75" bottom="0.75" header="0.3" footer="0.3"/>
  <pageSetup paperSize="205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7ABEF-35E3-446B-BDAC-7E49B2C13676}">
  <dimension ref="A1:G111"/>
  <sheetViews>
    <sheetView view="pageBreakPreview" topLeftCell="E77" zoomScale="70" zoomScaleNormal="70" zoomScaleSheetLayoutView="70" workbookViewId="0">
      <selection activeCell="P67" activeCellId="1" sqref="G75 O67:P67"/>
    </sheetView>
  </sheetViews>
  <sheetFormatPr defaultRowHeight="14.4" x14ac:dyDescent="0.3"/>
  <cols>
    <col min="1" max="1" width="15.6640625" customWidth="1"/>
    <col min="2" max="2" width="55.6640625" customWidth="1"/>
    <col min="3" max="3" width="14.33203125" customWidth="1"/>
    <col min="4" max="4" width="10.44140625" customWidth="1"/>
    <col min="5" max="5" width="17.6640625" style="50" customWidth="1"/>
    <col min="6" max="6" width="19.33203125" style="50" customWidth="1"/>
    <col min="7" max="7" width="112.5546875" style="50" customWidth="1"/>
    <col min="8" max="8" width="4.44140625" customWidth="1"/>
    <col min="9" max="9" width="73.44140625" customWidth="1"/>
  </cols>
  <sheetData>
    <row r="1" spans="1:7" ht="18" x14ac:dyDescent="0.35">
      <c r="A1" s="1"/>
      <c r="B1" s="1" t="s">
        <v>214</v>
      </c>
      <c r="E1"/>
      <c r="F1"/>
      <c r="G1" s="2"/>
    </row>
    <row r="3" spans="1:7" ht="34.5" customHeight="1" x14ac:dyDescent="0.3">
      <c r="A3" s="98">
        <v>1</v>
      </c>
      <c r="B3" s="99" t="s">
        <v>0</v>
      </c>
      <c r="C3" s="100" t="s">
        <v>1</v>
      </c>
      <c r="D3" s="99" t="s">
        <v>2</v>
      </c>
      <c r="E3" s="101" t="s">
        <v>58</v>
      </c>
      <c r="F3" s="101" t="s">
        <v>59</v>
      </c>
      <c r="G3" s="102" t="s">
        <v>5</v>
      </c>
    </row>
    <row r="4" spans="1:7" ht="27.6" x14ac:dyDescent="0.3">
      <c r="A4" s="103">
        <v>1.1000000000000001</v>
      </c>
      <c r="B4" s="103" t="s">
        <v>6</v>
      </c>
      <c r="C4" s="103" t="s">
        <v>7</v>
      </c>
      <c r="D4" s="104">
        <v>1</v>
      </c>
      <c r="E4" s="105"/>
      <c r="F4" s="106">
        <f t="shared" ref="F4:F9" si="0">D4*E4</f>
        <v>0</v>
      </c>
      <c r="G4" s="107"/>
    </row>
    <row r="5" spans="1:7" x14ac:dyDescent="0.3">
      <c r="A5" s="103">
        <v>1.2</v>
      </c>
      <c r="B5" s="103" t="s">
        <v>8</v>
      </c>
      <c r="C5" s="103" t="s">
        <v>7</v>
      </c>
      <c r="D5" s="104">
        <v>1</v>
      </c>
      <c r="E5" s="105"/>
      <c r="F5" s="106">
        <f t="shared" si="0"/>
        <v>0</v>
      </c>
      <c r="G5" s="107"/>
    </row>
    <row r="6" spans="1:7" x14ac:dyDescent="0.3">
      <c r="A6" s="103">
        <v>1.3</v>
      </c>
      <c r="B6" s="103" t="s">
        <v>215</v>
      </c>
      <c r="C6" s="103" t="s">
        <v>20</v>
      </c>
      <c r="D6" s="104">
        <v>1</v>
      </c>
      <c r="E6" s="105"/>
      <c r="F6" s="106">
        <f t="shared" si="0"/>
        <v>0</v>
      </c>
      <c r="G6" s="107"/>
    </row>
    <row r="7" spans="1:7" x14ac:dyDescent="0.3">
      <c r="A7" s="108"/>
      <c r="B7" s="161" t="s">
        <v>216</v>
      </c>
      <c r="C7" s="162"/>
      <c r="D7" s="162"/>
      <c r="E7" s="162"/>
      <c r="F7" s="163"/>
      <c r="G7" s="107"/>
    </row>
    <row r="8" spans="1:7" x14ac:dyDescent="0.3">
      <c r="A8" s="103">
        <v>1.4</v>
      </c>
      <c r="B8" s="109"/>
      <c r="C8" s="109"/>
      <c r="D8" s="110"/>
      <c r="E8" s="105"/>
      <c r="F8" s="106">
        <f t="shared" si="0"/>
        <v>0</v>
      </c>
      <c r="G8" s="107"/>
    </row>
    <row r="9" spans="1:7" x14ac:dyDescent="0.3">
      <c r="A9" s="103">
        <v>1.5</v>
      </c>
      <c r="B9" s="109"/>
      <c r="C9" s="109"/>
      <c r="D9" s="110"/>
      <c r="E9" s="105"/>
      <c r="F9" s="106">
        <f t="shared" si="0"/>
        <v>0</v>
      </c>
      <c r="G9" s="107"/>
    </row>
    <row r="10" spans="1:7" x14ac:dyDescent="0.3">
      <c r="A10" s="111"/>
      <c r="B10" s="99" t="s">
        <v>64</v>
      </c>
      <c r="C10" s="112"/>
      <c r="D10" s="113"/>
      <c r="E10" s="102" t="s">
        <v>12</v>
      </c>
      <c r="F10" s="114">
        <f>SUM(F4:F9)</f>
        <v>0</v>
      </c>
      <c r="G10" s="114"/>
    </row>
    <row r="11" spans="1:7" ht="22.2" customHeight="1" x14ac:dyDescent="0.3"/>
    <row r="12" spans="1:7" ht="27.6" x14ac:dyDescent="0.3">
      <c r="A12" s="115">
        <v>2</v>
      </c>
      <c r="B12" s="115" t="s">
        <v>217</v>
      </c>
      <c r="C12" s="115" t="s">
        <v>1</v>
      </c>
      <c r="D12" s="115" t="s">
        <v>2</v>
      </c>
      <c r="E12" s="116" t="s">
        <v>3</v>
      </c>
      <c r="F12" s="116" t="s">
        <v>65</v>
      </c>
      <c r="G12" s="116" t="s">
        <v>5</v>
      </c>
    </row>
    <row r="13" spans="1:7" x14ac:dyDescent="0.3">
      <c r="A13" s="117">
        <v>2.1</v>
      </c>
      <c r="B13" s="117" t="s">
        <v>66</v>
      </c>
      <c r="C13" s="117" t="s">
        <v>67</v>
      </c>
      <c r="D13" s="117">
        <v>484</v>
      </c>
      <c r="E13" s="118"/>
      <c r="F13" s="106">
        <f>D13*E13</f>
        <v>0</v>
      </c>
      <c r="G13" s="119"/>
    </row>
    <row r="14" spans="1:7" x14ac:dyDescent="0.3">
      <c r="A14" s="120">
        <v>2.2000000000000002</v>
      </c>
      <c r="B14" s="117" t="s">
        <v>218</v>
      </c>
      <c r="C14" s="117" t="s">
        <v>67</v>
      </c>
      <c r="D14" s="117">
        <v>484</v>
      </c>
      <c r="E14" s="118"/>
      <c r="F14" s="106">
        <f>D14*E14</f>
        <v>0</v>
      </c>
      <c r="G14" s="121" t="s">
        <v>219</v>
      </c>
    </row>
    <row r="15" spans="1:7" x14ac:dyDescent="0.3">
      <c r="A15" s="122">
        <v>2.2999999999999998</v>
      </c>
      <c r="B15" s="117" t="s">
        <v>220</v>
      </c>
      <c r="C15" s="117" t="s">
        <v>7</v>
      </c>
      <c r="D15" s="117">
        <v>1</v>
      </c>
      <c r="E15" s="118"/>
      <c r="F15" s="106">
        <f>D15*E15</f>
        <v>0</v>
      </c>
      <c r="G15" s="121" t="s">
        <v>221</v>
      </c>
    </row>
    <row r="16" spans="1:7" ht="41.4" x14ac:dyDescent="0.3">
      <c r="A16" s="123">
        <v>2.4</v>
      </c>
      <c r="B16" s="120" t="s">
        <v>222</v>
      </c>
      <c r="C16" s="120" t="s">
        <v>20</v>
      </c>
      <c r="D16" s="124">
        <v>2</v>
      </c>
      <c r="E16" s="125"/>
      <c r="F16" s="106">
        <f>D16*E16</f>
        <v>0</v>
      </c>
      <c r="G16" s="126" t="s">
        <v>223</v>
      </c>
    </row>
    <row r="17" spans="1:7" x14ac:dyDescent="0.3">
      <c r="A17" s="122">
        <v>2.5</v>
      </c>
      <c r="B17" s="120" t="s">
        <v>109</v>
      </c>
      <c r="C17" s="120" t="s">
        <v>224</v>
      </c>
      <c r="D17" s="120">
        <v>484</v>
      </c>
      <c r="E17" s="125"/>
      <c r="F17" s="106">
        <f>D17*E17</f>
        <v>0</v>
      </c>
      <c r="G17" s="106"/>
    </row>
    <row r="18" spans="1:7" x14ac:dyDescent="0.3">
      <c r="A18" s="127"/>
      <c r="B18" s="127"/>
      <c r="C18" s="127"/>
      <c r="D18" s="127"/>
      <c r="E18" s="102" t="s">
        <v>12</v>
      </c>
      <c r="F18" s="128">
        <f>SUM(F13:F17)</f>
        <v>0</v>
      </c>
      <c r="G18" s="128"/>
    </row>
    <row r="19" spans="1:7" ht="28.95" customHeight="1" x14ac:dyDescent="0.3"/>
    <row r="20" spans="1:7" ht="27.6" x14ac:dyDescent="0.3">
      <c r="A20" s="115">
        <v>3</v>
      </c>
      <c r="B20" s="115" t="s">
        <v>225</v>
      </c>
      <c r="C20" s="115" t="s">
        <v>1</v>
      </c>
      <c r="D20" s="115" t="s">
        <v>2</v>
      </c>
      <c r="E20" s="116" t="s">
        <v>3</v>
      </c>
      <c r="F20" s="116" t="s">
        <v>65</v>
      </c>
      <c r="G20" s="116" t="s">
        <v>5</v>
      </c>
    </row>
    <row r="21" spans="1:7" x14ac:dyDescent="0.3">
      <c r="A21" s="120">
        <v>3.1</v>
      </c>
      <c r="B21" s="124" t="s">
        <v>226</v>
      </c>
      <c r="C21" s="124" t="s">
        <v>72</v>
      </c>
      <c r="D21" s="120">
        <v>636</v>
      </c>
      <c r="E21" s="125"/>
      <c r="F21" s="106">
        <f>D21*E21</f>
        <v>0</v>
      </c>
      <c r="G21" s="106" t="s">
        <v>227</v>
      </c>
    </row>
    <row r="22" spans="1:7" ht="41.4" x14ac:dyDescent="0.3">
      <c r="A22" s="120">
        <v>3.2</v>
      </c>
      <c r="B22" s="27" t="s">
        <v>228</v>
      </c>
      <c r="C22" s="27" t="s">
        <v>229</v>
      </c>
      <c r="D22" s="27">
        <v>2</v>
      </c>
      <c r="E22" s="129"/>
      <c r="F22" s="106">
        <f t="shared" ref="F22:F23" si="1">D22*E22</f>
        <v>0</v>
      </c>
      <c r="G22" s="106" t="s">
        <v>223</v>
      </c>
    </row>
    <row r="23" spans="1:7" x14ac:dyDescent="0.3">
      <c r="A23" s="120">
        <v>3.3</v>
      </c>
      <c r="B23" s="27" t="s">
        <v>230</v>
      </c>
      <c r="C23" s="27" t="s">
        <v>231</v>
      </c>
      <c r="D23" s="27">
        <v>414</v>
      </c>
      <c r="E23" s="129"/>
      <c r="F23" s="106">
        <f t="shared" si="1"/>
        <v>0</v>
      </c>
      <c r="G23" s="130" t="s">
        <v>232</v>
      </c>
    </row>
    <row r="24" spans="1:7" x14ac:dyDescent="0.3">
      <c r="A24" s="127"/>
      <c r="B24" s="127"/>
      <c r="C24" s="127"/>
      <c r="D24" s="127"/>
      <c r="E24" s="102" t="s">
        <v>12</v>
      </c>
      <c r="F24" s="128">
        <f>SUM(F21:F23)</f>
        <v>0</v>
      </c>
      <c r="G24" s="128"/>
    </row>
    <row r="25" spans="1:7" s="34" customFormat="1" ht="29.4" customHeight="1" x14ac:dyDescent="0.3">
      <c r="A25" s="46"/>
      <c r="B25" s="46"/>
      <c r="C25" s="46"/>
      <c r="D25" s="46"/>
      <c r="E25" s="47"/>
      <c r="F25" s="48"/>
      <c r="G25" s="48"/>
    </row>
    <row r="26" spans="1:7" ht="27.6" x14ac:dyDescent="0.3">
      <c r="A26" s="115">
        <v>4</v>
      </c>
      <c r="B26" s="115" t="s">
        <v>233</v>
      </c>
      <c r="C26" s="115" t="s">
        <v>1</v>
      </c>
      <c r="D26" s="115" t="s">
        <v>2</v>
      </c>
      <c r="E26" s="116" t="s">
        <v>3</v>
      </c>
      <c r="F26" s="116" t="s">
        <v>65</v>
      </c>
      <c r="G26" s="116" t="s">
        <v>5</v>
      </c>
    </row>
    <row r="27" spans="1:7" x14ac:dyDescent="0.3">
      <c r="A27" s="120">
        <v>4.0999999999999996</v>
      </c>
      <c r="B27" s="124" t="s">
        <v>234</v>
      </c>
      <c r="C27" s="124" t="s">
        <v>235</v>
      </c>
      <c r="D27" s="120">
        <v>52</v>
      </c>
      <c r="E27" s="125"/>
      <c r="F27" s="106">
        <f>D27*E27</f>
        <v>0</v>
      </c>
      <c r="G27" s="106"/>
    </row>
    <row r="28" spans="1:7" x14ac:dyDescent="0.3">
      <c r="A28" s="120">
        <v>4.2</v>
      </c>
      <c r="B28" s="124" t="s">
        <v>236</v>
      </c>
      <c r="C28" s="124" t="s">
        <v>237</v>
      </c>
      <c r="D28" s="120">
        <v>8</v>
      </c>
      <c r="E28" s="125"/>
      <c r="F28" s="106">
        <f>D28*E28</f>
        <v>0</v>
      </c>
      <c r="G28" s="106"/>
    </row>
    <row r="29" spans="1:7" x14ac:dyDescent="0.3">
      <c r="A29" s="120">
        <v>4.3</v>
      </c>
      <c r="B29" s="120" t="s">
        <v>238</v>
      </c>
      <c r="C29" s="124" t="s">
        <v>235</v>
      </c>
      <c r="D29" s="120">
        <v>52</v>
      </c>
      <c r="E29" s="125"/>
      <c r="F29" s="106">
        <f>D29*E29</f>
        <v>0</v>
      </c>
      <c r="G29" s="121"/>
    </row>
    <row r="30" spans="1:7" s="132" customFormat="1" ht="41.4" x14ac:dyDescent="0.3">
      <c r="A30" s="117">
        <v>4.4000000000000004</v>
      </c>
      <c r="B30" s="117" t="s">
        <v>239</v>
      </c>
      <c r="C30" s="117" t="s">
        <v>20</v>
      </c>
      <c r="D30" s="117">
        <v>0.25</v>
      </c>
      <c r="E30" s="125"/>
      <c r="F30" s="106">
        <f t="shared" ref="F30:F31" si="2">D30*E30</f>
        <v>0</v>
      </c>
      <c r="G30" s="131" t="s">
        <v>223</v>
      </c>
    </row>
    <row r="31" spans="1:7" x14ac:dyDescent="0.3">
      <c r="A31" s="120">
        <v>4.5</v>
      </c>
      <c r="B31" s="120" t="s">
        <v>240</v>
      </c>
      <c r="C31" s="124" t="s">
        <v>235</v>
      </c>
      <c r="D31" s="120">
        <v>52</v>
      </c>
      <c r="E31" s="125"/>
      <c r="F31" s="106">
        <f t="shared" si="2"/>
        <v>0</v>
      </c>
      <c r="G31" s="126" t="s">
        <v>241</v>
      </c>
    </row>
    <row r="32" spans="1:7" x14ac:dyDescent="0.3">
      <c r="A32" s="127"/>
      <c r="B32" s="127"/>
      <c r="C32" s="127"/>
      <c r="D32" s="127"/>
      <c r="E32" s="102" t="s">
        <v>12</v>
      </c>
      <c r="F32" s="128">
        <f>SUM(F27:F31)</f>
        <v>0</v>
      </c>
      <c r="G32" s="128"/>
    </row>
    <row r="33" spans="1:7" ht="27" customHeight="1" x14ac:dyDescent="0.3"/>
    <row r="34" spans="1:7" ht="27.6" x14ac:dyDescent="0.3">
      <c r="A34" s="115">
        <v>5</v>
      </c>
      <c r="B34" s="115" t="s">
        <v>242</v>
      </c>
      <c r="C34" s="115" t="s">
        <v>1</v>
      </c>
      <c r="D34" s="115" t="s">
        <v>2</v>
      </c>
      <c r="E34" s="116" t="s">
        <v>3</v>
      </c>
      <c r="F34" s="116" t="s">
        <v>65</v>
      </c>
      <c r="G34" s="116" t="s">
        <v>5</v>
      </c>
    </row>
    <row r="35" spans="1:7" x14ac:dyDescent="0.3">
      <c r="A35" s="120">
        <v>5.0999999999999996</v>
      </c>
      <c r="B35" s="124" t="s">
        <v>243</v>
      </c>
      <c r="C35" s="124" t="s">
        <v>244</v>
      </c>
      <c r="D35" s="120">
        <v>2734</v>
      </c>
      <c r="E35" s="125"/>
      <c r="F35" s="106">
        <f>D35*E35</f>
        <v>0</v>
      </c>
      <c r="G35" s="121"/>
    </row>
    <row r="36" spans="1:7" x14ac:dyDescent="0.3">
      <c r="A36" s="127"/>
      <c r="B36" s="127"/>
      <c r="C36" s="127"/>
      <c r="D36" s="127"/>
      <c r="E36" s="102" t="s">
        <v>12</v>
      </c>
      <c r="F36" s="128">
        <f>F35</f>
        <v>0</v>
      </c>
      <c r="G36" s="128"/>
    </row>
    <row r="37" spans="1:7" ht="26.4" customHeight="1" x14ac:dyDescent="0.3">
      <c r="A37" s="46"/>
      <c r="B37" s="46"/>
      <c r="C37" s="46"/>
      <c r="D37" s="46"/>
      <c r="E37" s="47"/>
      <c r="F37" s="48"/>
      <c r="G37" s="48"/>
    </row>
    <row r="38" spans="1:7" ht="27.6" x14ac:dyDescent="0.3">
      <c r="A38" s="115">
        <v>6</v>
      </c>
      <c r="B38" s="115" t="s">
        <v>24</v>
      </c>
      <c r="C38" s="115" t="s">
        <v>1</v>
      </c>
      <c r="D38" s="115" t="s">
        <v>2</v>
      </c>
      <c r="E38" s="116" t="s">
        <v>3</v>
      </c>
      <c r="F38" s="116" t="s">
        <v>65</v>
      </c>
      <c r="G38" s="116" t="s">
        <v>5</v>
      </c>
    </row>
    <row r="39" spans="1:7" x14ac:dyDescent="0.3">
      <c r="A39" s="120">
        <v>6.1</v>
      </c>
      <c r="B39" s="120" t="s">
        <v>245</v>
      </c>
      <c r="C39" s="120" t="s">
        <v>22</v>
      </c>
      <c r="D39" s="120">
        <v>92</v>
      </c>
      <c r="E39" s="125"/>
      <c r="F39" s="106">
        <f>D39*E39</f>
        <v>0</v>
      </c>
      <c r="G39" s="106"/>
    </row>
    <row r="40" spans="1:7" x14ac:dyDescent="0.3">
      <c r="A40" s="120">
        <v>6.2</v>
      </c>
      <c r="B40" s="120" t="s">
        <v>246</v>
      </c>
      <c r="C40" s="124" t="s">
        <v>22</v>
      </c>
      <c r="D40" s="122">
        <v>3</v>
      </c>
      <c r="E40" s="129"/>
      <c r="F40" s="106">
        <f>D40*E40</f>
        <v>0</v>
      </c>
      <c r="G40" s="130"/>
    </row>
    <row r="41" spans="1:7" x14ac:dyDescent="0.3">
      <c r="A41" s="120">
        <v>6.3</v>
      </c>
      <c r="B41" s="120" t="s">
        <v>247</v>
      </c>
      <c r="C41" s="120" t="s">
        <v>22</v>
      </c>
      <c r="D41" s="124">
        <v>95</v>
      </c>
      <c r="E41" s="125"/>
      <c r="F41" s="106">
        <f>D41*E41</f>
        <v>0</v>
      </c>
      <c r="G41" s="106" t="s">
        <v>248</v>
      </c>
    </row>
    <row r="42" spans="1:7" s="34" customFormat="1" ht="27.6" x14ac:dyDescent="0.3">
      <c r="A42" s="120">
        <v>6.4</v>
      </c>
      <c r="B42" s="120" t="s">
        <v>249</v>
      </c>
      <c r="C42" s="120" t="s">
        <v>20</v>
      </c>
      <c r="D42" s="124">
        <v>0.25</v>
      </c>
      <c r="E42" s="125"/>
      <c r="F42" s="106">
        <f>D42*E42</f>
        <v>0</v>
      </c>
      <c r="G42" s="106" t="s">
        <v>250</v>
      </c>
    </row>
    <row r="43" spans="1:7" x14ac:dyDescent="0.3">
      <c r="A43" s="124">
        <v>6.5</v>
      </c>
      <c r="B43" s="120" t="s">
        <v>29</v>
      </c>
      <c r="C43" s="120" t="s">
        <v>22</v>
      </c>
      <c r="D43" s="120">
        <v>95</v>
      </c>
      <c r="E43" s="125"/>
      <c r="F43" s="106">
        <f>D43*E43</f>
        <v>0</v>
      </c>
      <c r="G43" s="106"/>
    </row>
    <row r="44" spans="1:7" x14ac:dyDescent="0.3">
      <c r="A44" s="127"/>
      <c r="B44" s="127"/>
      <c r="C44" s="127"/>
      <c r="D44" s="127"/>
      <c r="E44" s="102" t="s">
        <v>12</v>
      </c>
      <c r="F44" s="128">
        <f>SUM(F39:F43)</f>
        <v>0</v>
      </c>
      <c r="G44" s="128"/>
    </row>
    <row r="45" spans="1:7" ht="29.4" customHeight="1" x14ac:dyDescent="0.3">
      <c r="A45" s="46"/>
      <c r="B45" s="46"/>
      <c r="C45" s="46"/>
      <c r="D45" s="46"/>
      <c r="E45" s="47"/>
      <c r="F45" s="48"/>
      <c r="G45" s="48"/>
    </row>
    <row r="46" spans="1:7" ht="27.6" x14ac:dyDescent="0.3">
      <c r="A46" s="115">
        <v>7</v>
      </c>
      <c r="B46" s="115" t="s">
        <v>13</v>
      </c>
      <c r="C46" s="115" t="s">
        <v>1</v>
      </c>
      <c r="D46" s="115" t="s">
        <v>2</v>
      </c>
      <c r="E46" s="116" t="s">
        <v>3</v>
      </c>
      <c r="F46" s="116" t="s">
        <v>65</v>
      </c>
      <c r="G46" s="116" t="s">
        <v>5</v>
      </c>
    </row>
    <row r="47" spans="1:7" ht="64.95" customHeight="1" x14ac:dyDescent="0.3">
      <c r="A47" s="120">
        <v>7.1</v>
      </c>
      <c r="B47" s="120" t="s">
        <v>14</v>
      </c>
      <c r="C47" s="120" t="s">
        <v>15</v>
      </c>
      <c r="D47" s="120">
        <v>227.25</v>
      </c>
      <c r="E47" s="125"/>
      <c r="F47" s="106">
        <f>D47*E47</f>
        <v>0</v>
      </c>
      <c r="G47" s="133" t="s">
        <v>251</v>
      </c>
    </row>
    <row r="48" spans="1:7" ht="55.35" customHeight="1" x14ac:dyDescent="0.3">
      <c r="A48" s="120">
        <v>7.2</v>
      </c>
      <c r="B48" s="120" t="s">
        <v>17</v>
      </c>
      <c r="C48" s="120" t="s">
        <v>20</v>
      </c>
      <c r="D48" s="124">
        <v>8</v>
      </c>
      <c r="E48" s="125"/>
      <c r="F48" s="106">
        <f>D48*E48</f>
        <v>0</v>
      </c>
      <c r="G48" s="126" t="s">
        <v>91</v>
      </c>
    </row>
    <row r="49" spans="1:7" s="34" customFormat="1" ht="27.6" x14ac:dyDescent="0.3">
      <c r="A49" s="120">
        <v>7.3</v>
      </c>
      <c r="B49" s="120" t="s">
        <v>19</v>
      </c>
      <c r="C49" s="120" t="s">
        <v>20</v>
      </c>
      <c r="D49" s="124">
        <v>8</v>
      </c>
      <c r="E49" s="125"/>
      <c r="F49" s="106">
        <f>D49*E49</f>
        <v>0</v>
      </c>
      <c r="G49" s="126" t="s">
        <v>252</v>
      </c>
    </row>
    <row r="50" spans="1:7" x14ac:dyDescent="0.3">
      <c r="A50" s="120">
        <v>7.4</v>
      </c>
      <c r="B50" s="120" t="s">
        <v>21</v>
      </c>
      <c r="C50" s="120" t="s">
        <v>22</v>
      </c>
      <c r="D50" s="120">
        <v>303</v>
      </c>
      <c r="E50" s="125"/>
      <c r="F50" s="106">
        <f>D50*E50</f>
        <v>0</v>
      </c>
      <c r="G50" s="106" t="s">
        <v>253</v>
      </c>
    </row>
    <row r="51" spans="1:7" x14ac:dyDescent="0.3">
      <c r="A51" s="127"/>
      <c r="B51" s="127"/>
      <c r="C51" s="127"/>
      <c r="D51" s="127"/>
      <c r="E51" s="102" t="s">
        <v>12</v>
      </c>
      <c r="F51" s="128">
        <f>SUM(F47:F50)</f>
        <v>0</v>
      </c>
      <c r="G51" s="128"/>
    </row>
    <row r="52" spans="1:7" ht="26.4" customHeight="1" x14ac:dyDescent="0.3"/>
    <row r="53" spans="1:7" ht="27.6" x14ac:dyDescent="0.3">
      <c r="A53" s="115">
        <v>8</v>
      </c>
      <c r="B53" s="115" t="s">
        <v>254</v>
      </c>
      <c r="C53" s="115" t="s">
        <v>1</v>
      </c>
      <c r="D53" s="115" t="s">
        <v>2</v>
      </c>
      <c r="E53" s="116" t="s">
        <v>3</v>
      </c>
      <c r="F53" s="116" t="s">
        <v>65</v>
      </c>
      <c r="G53" s="116" t="s">
        <v>5</v>
      </c>
    </row>
    <row r="54" spans="1:7" ht="32.4" customHeight="1" x14ac:dyDescent="0.3">
      <c r="A54" s="122">
        <v>8.1</v>
      </c>
      <c r="B54" s="18" t="s">
        <v>255</v>
      </c>
      <c r="C54" s="7" t="s">
        <v>99</v>
      </c>
      <c r="D54" s="7">
        <v>685</v>
      </c>
      <c r="E54" s="12"/>
      <c r="F54" s="134">
        <f t="shared" ref="F54" si="3">D54*E54</f>
        <v>0</v>
      </c>
      <c r="G54" s="9" t="s">
        <v>256</v>
      </c>
    </row>
    <row r="55" spans="1:7" x14ac:dyDescent="0.3">
      <c r="A55" s="127"/>
      <c r="B55" s="127"/>
      <c r="C55" s="127"/>
      <c r="D55" s="127"/>
      <c r="E55" s="102" t="s">
        <v>12</v>
      </c>
      <c r="F55" s="128">
        <f>SUM(F54:F54)</f>
        <v>0</v>
      </c>
      <c r="G55" s="128"/>
    </row>
    <row r="56" spans="1:7" ht="31.95" customHeight="1" x14ac:dyDescent="0.3">
      <c r="E56"/>
      <c r="F56"/>
      <c r="G56"/>
    </row>
    <row r="57" spans="1:7" ht="27.6" x14ac:dyDescent="0.3">
      <c r="A57" s="115">
        <v>9</v>
      </c>
      <c r="B57" s="115" t="s">
        <v>100</v>
      </c>
      <c r="C57" s="115" t="s">
        <v>1</v>
      </c>
      <c r="D57" s="115" t="s">
        <v>2</v>
      </c>
      <c r="E57" s="116" t="s">
        <v>3</v>
      </c>
      <c r="F57" s="116" t="s">
        <v>65</v>
      </c>
      <c r="G57" s="116" t="s">
        <v>5</v>
      </c>
    </row>
    <row r="58" spans="1:7" x14ac:dyDescent="0.3">
      <c r="A58" s="115"/>
      <c r="B58" s="115"/>
      <c r="C58" s="115"/>
      <c r="D58" s="115"/>
      <c r="E58" s="116"/>
      <c r="F58" s="116"/>
      <c r="G58" s="116"/>
    </row>
    <row r="59" spans="1:7" ht="28.8" x14ac:dyDescent="0.3">
      <c r="A59" s="122">
        <v>9.1</v>
      </c>
      <c r="B59" s="18" t="s">
        <v>257</v>
      </c>
      <c r="C59" s="7" t="s">
        <v>258</v>
      </c>
      <c r="D59" s="7">
        <v>600</v>
      </c>
      <c r="E59" s="12"/>
      <c r="F59" s="134">
        <f t="shared" ref="F59" si="4">D59*E59</f>
        <v>0</v>
      </c>
      <c r="G59" s="9" t="s">
        <v>259</v>
      </c>
    </row>
    <row r="60" spans="1:7" x14ac:dyDescent="0.3">
      <c r="A60" s="127"/>
      <c r="B60" s="127"/>
      <c r="C60" s="127"/>
      <c r="D60" s="127"/>
      <c r="E60" s="102" t="s">
        <v>12</v>
      </c>
      <c r="F60" s="128">
        <f>SUM(F59:F59)</f>
        <v>0</v>
      </c>
      <c r="G60" s="128"/>
    </row>
    <row r="61" spans="1:7" ht="25.2" customHeight="1" x14ac:dyDescent="0.3">
      <c r="E61"/>
      <c r="F61"/>
      <c r="G61"/>
    </row>
    <row r="62" spans="1:7" ht="27.6" x14ac:dyDescent="0.3">
      <c r="A62" s="115">
        <v>10</v>
      </c>
      <c r="B62" s="115" t="s">
        <v>184</v>
      </c>
      <c r="C62" s="115" t="s">
        <v>1</v>
      </c>
      <c r="D62" s="115" t="s">
        <v>2</v>
      </c>
      <c r="E62" s="116" t="s">
        <v>3</v>
      </c>
      <c r="F62" s="116" t="s">
        <v>65</v>
      </c>
      <c r="G62" s="116" t="s">
        <v>5</v>
      </c>
    </row>
    <row r="63" spans="1:7" x14ac:dyDescent="0.3">
      <c r="A63" s="122">
        <v>10.1</v>
      </c>
      <c r="B63" s="18" t="s">
        <v>260</v>
      </c>
      <c r="C63" s="7" t="s">
        <v>261</v>
      </c>
      <c r="D63" s="7">
        <v>9.09</v>
      </c>
      <c r="E63" s="12"/>
      <c r="F63" s="134">
        <f t="shared" ref="F63:F65" si="5">D63*E63</f>
        <v>0</v>
      </c>
      <c r="G63" s="9" t="s">
        <v>262</v>
      </c>
    </row>
    <row r="64" spans="1:7" x14ac:dyDescent="0.3">
      <c r="A64" s="122">
        <v>10.199999999999999</v>
      </c>
      <c r="B64" s="18" t="s">
        <v>263</v>
      </c>
      <c r="C64" s="7" t="s">
        <v>261</v>
      </c>
      <c r="D64" s="7">
        <v>9.09</v>
      </c>
      <c r="E64" s="12"/>
      <c r="F64" s="134">
        <f t="shared" si="5"/>
        <v>0</v>
      </c>
      <c r="G64" s="9" t="s">
        <v>264</v>
      </c>
    </row>
    <row r="65" spans="1:7" x14ac:dyDescent="0.3">
      <c r="A65" s="122">
        <v>10.3</v>
      </c>
      <c r="B65" s="18" t="s">
        <v>265</v>
      </c>
      <c r="C65" s="7" t="s">
        <v>261</v>
      </c>
      <c r="D65" s="7">
        <v>9.09</v>
      </c>
      <c r="E65" s="12"/>
      <c r="F65" s="134">
        <f t="shared" si="5"/>
        <v>0</v>
      </c>
      <c r="G65" s="9" t="s">
        <v>264</v>
      </c>
    </row>
    <row r="66" spans="1:7" x14ac:dyDescent="0.3">
      <c r="A66" s="127"/>
      <c r="B66" s="127"/>
      <c r="C66" s="127"/>
      <c r="D66" s="127"/>
      <c r="E66" s="102" t="s">
        <v>12</v>
      </c>
      <c r="F66" s="128">
        <f>SUM(F63:F65)</f>
        <v>0</v>
      </c>
      <c r="G66" s="128"/>
    </row>
    <row r="67" spans="1:7" ht="28.95" customHeight="1" x14ac:dyDescent="0.3">
      <c r="A67" s="46"/>
      <c r="B67" s="46"/>
      <c r="C67" s="46"/>
      <c r="D67" s="46"/>
      <c r="E67" s="47"/>
      <c r="F67" s="48"/>
      <c r="G67" s="48"/>
    </row>
    <row r="68" spans="1:7" ht="27.6" x14ac:dyDescent="0.3">
      <c r="A68" s="115">
        <v>11</v>
      </c>
      <c r="B68" s="115" t="s">
        <v>266</v>
      </c>
      <c r="C68" s="115" t="s">
        <v>1</v>
      </c>
      <c r="D68" s="115" t="s">
        <v>2</v>
      </c>
      <c r="E68" s="116" t="s">
        <v>3</v>
      </c>
      <c r="F68" s="116" t="s">
        <v>65</v>
      </c>
      <c r="G68" s="116" t="s">
        <v>5</v>
      </c>
    </row>
    <row r="69" spans="1:7" x14ac:dyDescent="0.3">
      <c r="A69" s="122">
        <v>11.1</v>
      </c>
      <c r="B69" s="18" t="s">
        <v>267</v>
      </c>
      <c r="C69" s="7" t="s">
        <v>261</v>
      </c>
      <c r="D69" s="7">
        <v>22.8</v>
      </c>
      <c r="E69" s="12"/>
      <c r="F69" s="134">
        <f t="shared" ref="F69" si="6">D69*E69</f>
        <v>0</v>
      </c>
      <c r="G69" s="9" t="s">
        <v>268</v>
      </c>
    </row>
    <row r="70" spans="1:7" x14ac:dyDescent="0.3">
      <c r="A70" s="127"/>
      <c r="B70" s="127"/>
      <c r="C70" s="127"/>
      <c r="D70" s="127"/>
      <c r="E70" s="102" t="s">
        <v>12</v>
      </c>
      <c r="F70" s="128">
        <f>SUM(F69:F69)</f>
        <v>0</v>
      </c>
      <c r="G70" s="128"/>
    </row>
    <row r="71" spans="1:7" ht="28.95" customHeight="1" x14ac:dyDescent="0.3"/>
    <row r="72" spans="1:7" ht="27.6" x14ac:dyDescent="0.3">
      <c r="A72" s="115">
        <v>12</v>
      </c>
      <c r="B72" s="115" t="s">
        <v>269</v>
      </c>
      <c r="C72" s="115" t="s">
        <v>1</v>
      </c>
      <c r="D72" s="115" t="s">
        <v>2</v>
      </c>
      <c r="E72" s="116" t="s">
        <v>3</v>
      </c>
      <c r="F72" s="116" t="s">
        <v>65</v>
      </c>
      <c r="G72" s="116"/>
    </row>
    <row r="73" spans="1:7" x14ac:dyDescent="0.3">
      <c r="A73" s="120">
        <v>12.1</v>
      </c>
      <c r="B73" s="124" t="s">
        <v>270</v>
      </c>
      <c r="C73" s="124" t="s">
        <v>271</v>
      </c>
      <c r="D73" s="120">
        <v>1460</v>
      </c>
      <c r="E73" s="125"/>
      <c r="F73" s="106">
        <f t="shared" ref="F73:F79" si="7">D73*E73</f>
        <v>0</v>
      </c>
      <c r="G73" s="30" t="s">
        <v>272</v>
      </c>
    </row>
    <row r="74" spans="1:7" x14ac:dyDescent="0.3">
      <c r="A74" s="120">
        <v>12.2</v>
      </c>
      <c r="B74" s="120" t="s">
        <v>273</v>
      </c>
      <c r="C74" s="124" t="s">
        <v>271</v>
      </c>
      <c r="D74" s="120">
        <v>584</v>
      </c>
      <c r="E74" s="125"/>
      <c r="F74" s="106">
        <f t="shared" si="7"/>
        <v>0</v>
      </c>
      <c r="G74" s="30" t="s">
        <v>274</v>
      </c>
    </row>
    <row r="75" spans="1:7" ht="27.6" x14ac:dyDescent="0.3">
      <c r="A75" s="120">
        <v>12.3</v>
      </c>
      <c r="B75" s="120" t="s">
        <v>275</v>
      </c>
      <c r="C75" s="124" t="s">
        <v>271</v>
      </c>
      <c r="D75" s="120">
        <v>146</v>
      </c>
      <c r="E75" s="125"/>
      <c r="F75" s="106">
        <f t="shared" si="7"/>
        <v>0</v>
      </c>
      <c r="G75" s="30" t="s">
        <v>276</v>
      </c>
    </row>
    <row r="76" spans="1:7" s="34" customFormat="1" ht="27.6" x14ac:dyDescent="0.3">
      <c r="A76" s="120">
        <v>12.4</v>
      </c>
      <c r="B76" s="120" t="s">
        <v>277</v>
      </c>
      <c r="C76" s="124" t="s">
        <v>67</v>
      </c>
      <c r="D76" s="120">
        <v>10</v>
      </c>
      <c r="E76" s="125"/>
      <c r="F76" s="106">
        <f t="shared" si="7"/>
        <v>0</v>
      </c>
      <c r="G76" s="30"/>
    </row>
    <row r="77" spans="1:7" x14ac:dyDescent="0.3">
      <c r="A77" s="120">
        <v>12.5</v>
      </c>
      <c r="B77" s="120" t="s">
        <v>278</v>
      </c>
      <c r="C77" s="124" t="s">
        <v>279</v>
      </c>
      <c r="D77" s="120">
        <v>10</v>
      </c>
      <c r="E77" s="125"/>
      <c r="F77" s="106">
        <f t="shared" si="7"/>
        <v>0</v>
      </c>
      <c r="G77" s="126"/>
    </row>
    <row r="78" spans="1:7" ht="39.75" customHeight="1" x14ac:dyDescent="0.3">
      <c r="A78" s="120">
        <v>12.6</v>
      </c>
      <c r="B78" s="120" t="s">
        <v>280</v>
      </c>
      <c r="C78" s="124" t="s">
        <v>20</v>
      </c>
      <c r="D78" s="120">
        <v>1</v>
      </c>
      <c r="E78" s="125"/>
      <c r="F78" s="106">
        <f t="shared" si="7"/>
        <v>0</v>
      </c>
      <c r="G78" s="126" t="s">
        <v>281</v>
      </c>
    </row>
    <row r="79" spans="1:7" ht="39.75" customHeight="1" x14ac:dyDescent="0.3">
      <c r="A79" s="120">
        <v>12.7</v>
      </c>
      <c r="B79" s="120" t="s">
        <v>116</v>
      </c>
      <c r="C79" s="124" t="s">
        <v>117</v>
      </c>
      <c r="D79" s="120">
        <v>1.46</v>
      </c>
      <c r="E79" s="125"/>
      <c r="F79" s="106">
        <f t="shared" si="7"/>
        <v>0</v>
      </c>
      <c r="G79" s="126" t="s">
        <v>282</v>
      </c>
    </row>
    <row r="80" spans="1:7" ht="39.75" customHeight="1" x14ac:dyDescent="0.3">
      <c r="A80" s="135"/>
      <c r="B80" s="127"/>
      <c r="C80" s="127"/>
      <c r="D80" s="127"/>
      <c r="E80" s="102" t="s">
        <v>12</v>
      </c>
      <c r="F80" s="128">
        <f>SUM(F73:F79)</f>
        <v>0</v>
      </c>
      <c r="G80" s="128"/>
    </row>
    <row r="81" spans="1:7" ht="30" customHeight="1" x14ac:dyDescent="0.3">
      <c r="E81"/>
      <c r="F81"/>
      <c r="G81"/>
    </row>
    <row r="82" spans="1:7" ht="39.75" customHeight="1" x14ac:dyDescent="0.3">
      <c r="A82" s="115">
        <v>13</v>
      </c>
      <c r="B82" s="115" t="s">
        <v>283</v>
      </c>
      <c r="C82" s="115" t="s">
        <v>1</v>
      </c>
      <c r="D82" s="115" t="s">
        <v>2</v>
      </c>
      <c r="E82" s="116" t="s">
        <v>3</v>
      </c>
      <c r="F82" s="116" t="s">
        <v>65</v>
      </c>
      <c r="G82" s="116"/>
    </row>
    <row r="83" spans="1:7" ht="39.75" customHeight="1" x14ac:dyDescent="0.3">
      <c r="A83" s="120">
        <v>13.1</v>
      </c>
      <c r="B83" s="124" t="s">
        <v>284</v>
      </c>
      <c r="C83" s="124" t="s">
        <v>271</v>
      </c>
      <c r="D83" s="120">
        <v>1460</v>
      </c>
      <c r="E83" s="125"/>
      <c r="F83" s="106">
        <f t="shared" ref="F83:F85" si="8">D83*E83</f>
        <v>0</v>
      </c>
      <c r="G83" s="30" t="s">
        <v>272</v>
      </c>
    </row>
    <row r="84" spans="1:7" ht="39.75" customHeight="1" x14ac:dyDescent="0.3">
      <c r="A84" s="120">
        <v>13.2</v>
      </c>
      <c r="B84" s="120" t="s">
        <v>285</v>
      </c>
      <c r="C84" s="124" t="s">
        <v>271</v>
      </c>
      <c r="D84" s="120">
        <v>584</v>
      </c>
      <c r="E84" s="125"/>
      <c r="F84" s="106">
        <f t="shared" si="8"/>
        <v>0</v>
      </c>
      <c r="G84" s="126" t="s">
        <v>286</v>
      </c>
    </row>
    <row r="85" spans="1:7" x14ac:dyDescent="0.3">
      <c r="A85" s="120">
        <v>13.3</v>
      </c>
      <c r="B85" s="120" t="s">
        <v>287</v>
      </c>
      <c r="C85" s="124" t="s">
        <v>117</v>
      </c>
      <c r="D85" s="120">
        <v>1.46</v>
      </c>
      <c r="E85" s="125"/>
      <c r="F85" s="106">
        <f t="shared" si="8"/>
        <v>0</v>
      </c>
      <c r="G85" s="30" t="s">
        <v>288</v>
      </c>
    </row>
    <row r="86" spans="1:7" x14ac:dyDescent="0.3">
      <c r="A86" s="135"/>
      <c r="B86" s="127"/>
      <c r="C86" s="127"/>
      <c r="D86" s="127"/>
      <c r="E86" s="102" t="s">
        <v>12</v>
      </c>
      <c r="F86" s="128">
        <f>SUM(F83:F85)</f>
        <v>0</v>
      </c>
      <c r="G86" s="128"/>
    </row>
    <row r="88" spans="1:7" ht="27.6" x14ac:dyDescent="0.3">
      <c r="A88" s="115">
        <v>14</v>
      </c>
      <c r="B88" s="115" t="s">
        <v>289</v>
      </c>
      <c r="C88" s="115" t="s">
        <v>1</v>
      </c>
      <c r="D88" s="115" t="s">
        <v>2</v>
      </c>
      <c r="E88" s="116" t="s">
        <v>3</v>
      </c>
      <c r="F88" s="116" t="s">
        <v>65</v>
      </c>
      <c r="G88" s="116"/>
    </row>
    <row r="89" spans="1:7" x14ac:dyDescent="0.3">
      <c r="A89" s="120">
        <v>14.1</v>
      </c>
      <c r="B89" s="124" t="s">
        <v>290</v>
      </c>
      <c r="C89" s="124" t="s">
        <v>271</v>
      </c>
      <c r="D89" s="120">
        <v>1460</v>
      </c>
      <c r="E89" s="125"/>
      <c r="F89" s="106">
        <f t="shared" ref="F89:F91" si="9">D89*E89</f>
        <v>0</v>
      </c>
      <c r="G89" s="30" t="s">
        <v>272</v>
      </c>
    </row>
    <row r="90" spans="1:7" ht="27.6" x14ac:dyDescent="0.3">
      <c r="A90" s="120">
        <v>14.2</v>
      </c>
      <c r="B90" s="120" t="s">
        <v>291</v>
      </c>
      <c r="C90" s="124" t="s">
        <v>271</v>
      </c>
      <c r="D90" s="120">
        <v>584</v>
      </c>
      <c r="E90" s="125"/>
      <c r="F90" s="106">
        <f t="shared" si="9"/>
        <v>0</v>
      </c>
      <c r="G90" s="126" t="s">
        <v>286</v>
      </c>
    </row>
    <row r="91" spans="1:7" x14ac:dyDescent="0.3">
      <c r="A91" s="120">
        <v>14.3</v>
      </c>
      <c r="B91" s="120" t="s">
        <v>287</v>
      </c>
      <c r="C91" s="124" t="s">
        <v>117</v>
      </c>
      <c r="D91" s="120">
        <v>1.46</v>
      </c>
      <c r="E91" s="125"/>
      <c r="F91" s="106">
        <f t="shared" si="9"/>
        <v>0</v>
      </c>
      <c r="G91" s="30" t="s">
        <v>288</v>
      </c>
    </row>
    <row r="92" spans="1:7" x14ac:dyDescent="0.3">
      <c r="A92" s="135"/>
      <c r="B92" s="127"/>
      <c r="C92" s="127"/>
      <c r="D92" s="127"/>
      <c r="E92" s="102" t="s">
        <v>12</v>
      </c>
      <c r="F92" s="128">
        <f>SUM(F89:F91)</f>
        <v>0</v>
      </c>
      <c r="G92" s="128"/>
    </row>
    <row r="93" spans="1:7" ht="15" thickBot="1" x14ac:dyDescent="0.35"/>
    <row r="94" spans="1:7" x14ac:dyDescent="0.3">
      <c r="A94" s="164"/>
      <c r="B94" s="167" t="s">
        <v>33</v>
      </c>
      <c r="C94" s="170" t="s">
        <v>348</v>
      </c>
    </row>
    <row r="95" spans="1:7" x14ac:dyDescent="0.3">
      <c r="A95" s="165"/>
      <c r="B95" s="168"/>
      <c r="C95" s="171"/>
    </row>
    <row r="96" spans="1:7" ht="15" thickBot="1" x14ac:dyDescent="0.35">
      <c r="A96" s="166"/>
      <c r="B96" s="169"/>
      <c r="C96" s="172"/>
      <c r="G96" s="136"/>
    </row>
    <row r="97" spans="1:5" x14ac:dyDescent="0.3">
      <c r="A97" s="137">
        <v>1</v>
      </c>
      <c r="B97" s="138" t="s">
        <v>0</v>
      </c>
      <c r="C97" s="139">
        <f>F10</f>
        <v>0</v>
      </c>
    </row>
    <row r="98" spans="1:5" x14ac:dyDescent="0.3">
      <c r="A98" s="140">
        <v>2</v>
      </c>
      <c r="B98" s="25" t="s">
        <v>292</v>
      </c>
      <c r="C98" s="141">
        <f>F18</f>
        <v>0</v>
      </c>
    </row>
    <row r="99" spans="1:5" x14ac:dyDescent="0.3">
      <c r="A99" s="140">
        <v>3</v>
      </c>
      <c r="B99" s="25" t="s">
        <v>293</v>
      </c>
      <c r="C99" s="141">
        <f>F24</f>
        <v>0</v>
      </c>
    </row>
    <row r="100" spans="1:5" x14ac:dyDescent="0.3">
      <c r="A100" s="140">
        <v>4</v>
      </c>
      <c r="B100" s="25" t="s">
        <v>294</v>
      </c>
      <c r="C100" s="141">
        <f>F32</f>
        <v>0</v>
      </c>
    </row>
    <row r="101" spans="1:5" x14ac:dyDescent="0.3">
      <c r="A101" s="140">
        <v>5</v>
      </c>
      <c r="B101" s="25" t="s">
        <v>243</v>
      </c>
      <c r="C101" s="141">
        <f>F36</f>
        <v>0</v>
      </c>
    </row>
    <row r="102" spans="1:5" x14ac:dyDescent="0.3">
      <c r="A102" s="140">
        <v>6</v>
      </c>
      <c r="B102" s="25" t="s">
        <v>295</v>
      </c>
      <c r="C102" s="141">
        <f>F44</f>
        <v>0</v>
      </c>
    </row>
    <row r="103" spans="1:5" x14ac:dyDescent="0.3">
      <c r="A103" s="140">
        <v>7</v>
      </c>
      <c r="B103" s="25" t="s">
        <v>35</v>
      </c>
      <c r="C103" s="141">
        <f>F51</f>
        <v>0</v>
      </c>
    </row>
    <row r="104" spans="1:5" x14ac:dyDescent="0.3">
      <c r="A104" s="140">
        <v>8</v>
      </c>
      <c r="B104" s="25" t="s">
        <v>254</v>
      </c>
      <c r="C104" s="141">
        <f>F55</f>
        <v>0</v>
      </c>
    </row>
    <row r="105" spans="1:5" x14ac:dyDescent="0.3">
      <c r="A105" s="140">
        <v>9</v>
      </c>
      <c r="B105" s="25" t="s">
        <v>296</v>
      </c>
      <c r="C105" s="141">
        <f>F60</f>
        <v>0</v>
      </c>
    </row>
    <row r="106" spans="1:5" x14ac:dyDescent="0.3">
      <c r="A106" s="140">
        <v>10</v>
      </c>
      <c r="B106" s="25" t="s">
        <v>184</v>
      </c>
      <c r="C106" s="141">
        <f>F66</f>
        <v>0</v>
      </c>
    </row>
    <row r="107" spans="1:5" x14ac:dyDescent="0.3">
      <c r="A107" s="140">
        <v>11</v>
      </c>
      <c r="B107" s="25" t="s">
        <v>266</v>
      </c>
      <c r="C107" s="141">
        <f>F70</f>
        <v>0</v>
      </c>
    </row>
    <row r="108" spans="1:5" x14ac:dyDescent="0.3">
      <c r="A108" s="142">
        <v>12</v>
      </c>
      <c r="B108" s="143" t="s">
        <v>297</v>
      </c>
      <c r="C108" s="141">
        <f>F80</f>
        <v>0</v>
      </c>
    </row>
    <row r="109" spans="1:5" x14ac:dyDescent="0.3">
      <c r="A109" s="142">
        <v>13</v>
      </c>
      <c r="B109" s="143" t="s">
        <v>298</v>
      </c>
      <c r="C109" s="141">
        <f>F86</f>
        <v>0</v>
      </c>
    </row>
    <row r="110" spans="1:5" ht="15" thickBot="1" x14ac:dyDescent="0.35">
      <c r="A110" s="142">
        <v>14</v>
      </c>
      <c r="B110" s="143" t="s">
        <v>299</v>
      </c>
      <c r="C110" s="141">
        <f>F92</f>
        <v>0</v>
      </c>
      <c r="E110" t="s">
        <v>55</v>
      </c>
    </row>
    <row r="111" spans="1:5" ht="16.2" thickBot="1" x14ac:dyDescent="0.35">
      <c r="A111" s="144"/>
      <c r="B111" s="145" t="s">
        <v>37</v>
      </c>
      <c r="C111" s="146">
        <f>SUM(C97:C110)</f>
        <v>0</v>
      </c>
      <c r="E111" t="b">
        <f>C111=SUM(F3:F92)/2</f>
        <v>1</v>
      </c>
    </row>
  </sheetData>
  <mergeCells count="4">
    <mergeCell ref="B7:F7"/>
    <mergeCell ref="A94:A96"/>
    <mergeCell ref="B94:B96"/>
    <mergeCell ref="C94:C96"/>
  </mergeCells>
  <pageMargins left="0.7" right="0.7" top="0.75" bottom="0.75" header="0.3" footer="0.3"/>
  <pageSetup paperSize="9" scale="34" orientation="portrait" r:id="rId1"/>
  <rowBreaks count="1" manualBreakCount="1">
    <brk id="7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CBE17-4611-4C88-B9EE-1F237F1CCFF1}">
  <dimension ref="A1:G31"/>
  <sheetViews>
    <sheetView view="pageBreakPreview" topLeftCell="A10" zoomScale="60" zoomScaleNormal="70" workbookViewId="0">
      <selection activeCell="J26" sqref="J26"/>
    </sheetView>
  </sheetViews>
  <sheetFormatPr defaultRowHeight="14.4" x14ac:dyDescent="0.3"/>
  <cols>
    <col min="2" max="2" width="64.88671875" customWidth="1"/>
    <col min="3" max="3" width="8.6640625" customWidth="1"/>
    <col min="5" max="5" width="26.6640625" customWidth="1"/>
    <col min="6" max="6" width="12.5546875" customWidth="1"/>
    <col min="7" max="7" width="34.6640625" customWidth="1"/>
    <col min="8" max="8" width="5" customWidth="1"/>
  </cols>
  <sheetData>
    <row r="1" spans="1:7" ht="18" x14ac:dyDescent="0.35">
      <c r="A1" s="1"/>
      <c r="B1" s="1" t="s">
        <v>300</v>
      </c>
      <c r="G1" s="2"/>
    </row>
    <row r="2" spans="1:7" x14ac:dyDescent="0.3">
      <c r="G2" s="2"/>
    </row>
    <row r="3" spans="1:7" ht="45" customHeight="1" x14ac:dyDescent="0.3">
      <c r="A3" s="3">
        <v>1</v>
      </c>
      <c r="B3" s="3" t="s">
        <v>0</v>
      </c>
      <c r="C3" s="5" t="s">
        <v>1</v>
      </c>
      <c r="D3" s="5" t="s">
        <v>2</v>
      </c>
      <c r="E3" s="5" t="s">
        <v>3</v>
      </c>
      <c r="F3" s="5" t="s">
        <v>4</v>
      </c>
      <c r="G3" s="5" t="s">
        <v>5</v>
      </c>
    </row>
    <row r="4" spans="1:7" ht="70.2" customHeight="1" x14ac:dyDescent="0.3">
      <c r="A4" s="6">
        <v>1.1000000000000001</v>
      </c>
      <c r="B4" s="6" t="s">
        <v>42</v>
      </c>
      <c r="C4" s="7" t="s">
        <v>7</v>
      </c>
      <c r="D4" s="7">
        <v>1</v>
      </c>
      <c r="E4" s="12"/>
      <c r="F4" s="8">
        <f t="shared" ref="F4:F9" si="0">D4*E4</f>
        <v>0</v>
      </c>
      <c r="G4" s="9"/>
    </row>
    <row r="5" spans="1:7" x14ac:dyDescent="0.3">
      <c r="A5" s="6">
        <v>1.2</v>
      </c>
      <c r="B5" s="6" t="s">
        <v>8</v>
      </c>
      <c r="C5" s="7" t="s">
        <v>7</v>
      </c>
      <c r="D5" s="7">
        <v>1</v>
      </c>
      <c r="E5" s="12"/>
      <c r="F5" s="8">
        <f t="shared" si="0"/>
        <v>0</v>
      </c>
      <c r="G5" s="9"/>
    </row>
    <row r="6" spans="1:7" ht="72" customHeight="1" x14ac:dyDescent="0.3">
      <c r="A6" s="10">
        <v>1.3</v>
      </c>
      <c r="B6" s="10" t="s">
        <v>9</v>
      </c>
      <c r="C6" s="11" t="s">
        <v>10</v>
      </c>
      <c r="D6" s="11">
        <v>1</v>
      </c>
      <c r="E6" s="12"/>
      <c r="F6" s="8">
        <f t="shared" si="0"/>
        <v>0</v>
      </c>
      <c r="G6" s="13" t="s">
        <v>11</v>
      </c>
    </row>
    <row r="7" spans="1:7" x14ac:dyDescent="0.3">
      <c r="A7" s="6"/>
      <c r="B7" s="154" t="s">
        <v>209</v>
      </c>
      <c r="C7" s="155"/>
      <c r="D7" s="155"/>
      <c r="E7" s="155"/>
      <c r="F7" s="156"/>
      <c r="G7" s="9"/>
    </row>
    <row r="8" spans="1:7" x14ac:dyDescent="0.3">
      <c r="A8" s="6">
        <v>1.4</v>
      </c>
      <c r="B8" s="28"/>
      <c r="C8" s="12"/>
      <c r="D8" s="12"/>
      <c r="E8" s="12"/>
      <c r="F8" s="8">
        <f t="shared" si="0"/>
        <v>0</v>
      </c>
      <c r="G8" s="9"/>
    </row>
    <row r="9" spans="1:7" x14ac:dyDescent="0.3">
      <c r="A9" s="6">
        <v>1.5</v>
      </c>
      <c r="B9" s="28"/>
      <c r="C9" s="12"/>
      <c r="D9" s="12"/>
      <c r="E9" s="12"/>
      <c r="F9" s="8">
        <f t="shared" si="0"/>
        <v>0</v>
      </c>
      <c r="G9" s="9"/>
    </row>
    <row r="10" spans="1:7" x14ac:dyDescent="0.3">
      <c r="A10" s="14"/>
      <c r="B10" s="14"/>
      <c r="C10" s="15"/>
      <c r="D10" s="15"/>
      <c r="E10" s="4" t="s">
        <v>12</v>
      </c>
      <c r="F10" s="16">
        <f>SUM(F4:F9)</f>
        <v>0</v>
      </c>
      <c r="G10" s="17"/>
    </row>
    <row r="11" spans="1:7" x14ac:dyDescent="0.3">
      <c r="G11" s="2"/>
    </row>
    <row r="12" spans="1:7" ht="33.6" customHeight="1" x14ac:dyDescent="0.3">
      <c r="A12" s="3">
        <v>2</v>
      </c>
      <c r="B12" s="3" t="s">
        <v>52</v>
      </c>
      <c r="C12" s="4" t="s">
        <v>1</v>
      </c>
      <c r="D12" s="4" t="s">
        <v>2</v>
      </c>
      <c r="E12" s="5" t="s">
        <v>3</v>
      </c>
      <c r="F12" s="5" t="s">
        <v>4</v>
      </c>
      <c r="G12" s="5" t="s">
        <v>5</v>
      </c>
    </row>
    <row r="13" spans="1:7" ht="65.099999999999994" customHeight="1" x14ac:dyDescent="0.3">
      <c r="A13" s="18">
        <v>2.1</v>
      </c>
      <c r="B13" s="6" t="s">
        <v>301</v>
      </c>
      <c r="C13" s="7" t="s">
        <v>45</v>
      </c>
      <c r="D13" s="29">
        <v>824560</v>
      </c>
      <c r="E13" s="12"/>
      <c r="F13" s="8">
        <f>D13*E13</f>
        <v>0</v>
      </c>
      <c r="G13" s="30" t="s">
        <v>302</v>
      </c>
    </row>
    <row r="14" spans="1:7" ht="69" customHeight="1" x14ac:dyDescent="0.3">
      <c r="A14" s="18">
        <f>A13+0.1</f>
        <v>2.2000000000000002</v>
      </c>
      <c r="B14" s="6" t="s">
        <v>303</v>
      </c>
      <c r="C14" s="7" t="s">
        <v>45</v>
      </c>
      <c r="D14" s="29">
        <v>3140</v>
      </c>
      <c r="E14" s="12"/>
      <c r="F14" s="8">
        <f>D14*E14</f>
        <v>0</v>
      </c>
      <c r="G14" s="30" t="s">
        <v>304</v>
      </c>
    </row>
    <row r="15" spans="1:7" ht="86.4" x14ac:dyDescent="0.3">
      <c r="A15" s="18">
        <f>A14+0.1</f>
        <v>2.3000000000000003</v>
      </c>
      <c r="B15" s="6" t="s">
        <v>305</v>
      </c>
      <c r="C15" s="7" t="s">
        <v>45</v>
      </c>
      <c r="D15" s="29">
        <v>38500</v>
      </c>
      <c r="E15" s="12"/>
      <c r="F15" s="8">
        <f>D15*E15</f>
        <v>0</v>
      </c>
      <c r="G15" s="30" t="s">
        <v>306</v>
      </c>
    </row>
    <row r="16" spans="1:7" x14ac:dyDescent="0.3">
      <c r="A16" s="20"/>
      <c r="B16" s="20"/>
      <c r="C16" s="15"/>
      <c r="D16" s="15"/>
      <c r="E16" s="4" t="s">
        <v>12</v>
      </c>
      <c r="F16" s="16">
        <f>SUM(F13:F15)</f>
        <v>0</v>
      </c>
      <c r="G16" s="17"/>
    </row>
    <row r="17" spans="1:7" x14ac:dyDescent="0.3">
      <c r="G17" s="2"/>
    </row>
    <row r="18" spans="1:7" ht="33.6" customHeight="1" x14ac:dyDescent="0.3">
      <c r="A18" s="3">
        <v>3</v>
      </c>
      <c r="B18" s="3" t="s">
        <v>134</v>
      </c>
      <c r="C18" s="4" t="s">
        <v>1</v>
      </c>
      <c r="D18" s="4" t="s">
        <v>2</v>
      </c>
      <c r="E18" s="5" t="s">
        <v>3</v>
      </c>
      <c r="F18" s="5" t="s">
        <v>4</v>
      </c>
      <c r="G18" s="5" t="s">
        <v>5</v>
      </c>
    </row>
    <row r="19" spans="1:7" ht="63.6" customHeight="1" x14ac:dyDescent="0.3">
      <c r="A19" s="18">
        <v>3.1</v>
      </c>
      <c r="B19" s="6" t="s">
        <v>307</v>
      </c>
      <c r="C19" s="7" t="s">
        <v>45</v>
      </c>
      <c r="D19" s="29">
        <v>10000</v>
      </c>
      <c r="E19" s="12"/>
      <c r="F19" s="8">
        <f>D19*E19</f>
        <v>0</v>
      </c>
      <c r="G19" s="30" t="s">
        <v>308</v>
      </c>
    </row>
    <row r="20" spans="1:7" ht="58.5" customHeight="1" x14ac:dyDescent="0.3">
      <c r="A20" s="18">
        <v>3.2</v>
      </c>
      <c r="B20" s="6" t="s">
        <v>309</v>
      </c>
      <c r="C20" s="7" t="s">
        <v>45</v>
      </c>
      <c r="D20" s="29">
        <v>127525</v>
      </c>
      <c r="E20" s="12"/>
      <c r="F20" s="8">
        <f>D20*E20</f>
        <v>0</v>
      </c>
      <c r="G20" s="30" t="s">
        <v>310</v>
      </c>
    </row>
    <row r="21" spans="1:7" x14ac:dyDescent="0.3">
      <c r="A21" s="20"/>
      <c r="B21" s="20"/>
      <c r="C21" s="15"/>
      <c r="D21" s="15"/>
      <c r="E21" s="4" t="s">
        <v>12</v>
      </c>
      <c r="F21" s="16">
        <f>SUM(F19:F20)</f>
        <v>0</v>
      </c>
      <c r="G21" s="17"/>
    </row>
    <row r="22" spans="1:7" x14ac:dyDescent="0.3">
      <c r="G22" s="2"/>
    </row>
    <row r="23" spans="1:7" x14ac:dyDescent="0.3">
      <c r="A23" s="158"/>
      <c r="B23" s="158" t="s">
        <v>33</v>
      </c>
      <c r="C23" s="158" t="s">
        <v>348</v>
      </c>
      <c r="D23" s="158"/>
      <c r="G23" s="2"/>
    </row>
    <row r="24" spans="1:7" x14ac:dyDescent="0.3">
      <c r="A24" s="158"/>
      <c r="B24" s="158"/>
      <c r="C24" s="158"/>
      <c r="D24" s="158"/>
      <c r="G24" s="2"/>
    </row>
    <row r="25" spans="1:7" x14ac:dyDescent="0.3">
      <c r="A25" s="158"/>
      <c r="B25" s="158"/>
      <c r="C25" s="158"/>
      <c r="D25" s="158"/>
      <c r="G25" s="2"/>
    </row>
    <row r="26" spans="1:7" x14ac:dyDescent="0.3">
      <c r="A26" s="24">
        <v>1</v>
      </c>
      <c r="B26" s="25" t="s">
        <v>0</v>
      </c>
      <c r="C26" s="157">
        <f>F10</f>
        <v>0</v>
      </c>
      <c r="D26" s="157"/>
      <c r="G26" s="2"/>
    </row>
    <row r="27" spans="1:7" x14ac:dyDescent="0.3">
      <c r="A27" s="24">
        <v>2</v>
      </c>
      <c r="B27" s="25" t="s">
        <v>54</v>
      </c>
      <c r="C27" s="157">
        <f>F16</f>
        <v>0</v>
      </c>
      <c r="D27" s="157"/>
      <c r="G27" s="2"/>
    </row>
    <row r="28" spans="1:7" x14ac:dyDescent="0.3">
      <c r="A28" s="24">
        <v>3</v>
      </c>
      <c r="B28" s="25" t="s">
        <v>134</v>
      </c>
      <c r="C28" s="173">
        <f>F21</f>
        <v>0</v>
      </c>
      <c r="D28" s="174"/>
      <c r="E28" t="s">
        <v>55</v>
      </c>
      <c r="G28" s="2"/>
    </row>
    <row r="29" spans="1:7" ht="15.6" x14ac:dyDescent="0.3">
      <c r="A29" s="26"/>
      <c r="B29" s="26" t="s">
        <v>37</v>
      </c>
      <c r="C29" s="157">
        <f>SUM(C26:D28)</f>
        <v>0</v>
      </c>
      <c r="D29" s="157"/>
      <c r="E29" t="b">
        <f>C29=SUM(F3:F22)/2</f>
        <v>1</v>
      </c>
      <c r="G29" s="2"/>
    </row>
    <row r="30" spans="1:7" ht="15" thickBot="1" x14ac:dyDescent="0.35">
      <c r="G30" s="2"/>
    </row>
    <row r="31" spans="1:7" ht="15" thickBot="1" x14ac:dyDescent="0.35">
      <c r="B31" s="36" t="s">
        <v>50</v>
      </c>
      <c r="C31" s="159">
        <v>220000</v>
      </c>
      <c r="D31" s="160"/>
      <c r="E31" s="33"/>
      <c r="F31" s="34"/>
      <c r="G31" s="35"/>
    </row>
  </sheetData>
  <mergeCells count="9">
    <mergeCell ref="C28:D28"/>
    <mergeCell ref="C29:D29"/>
    <mergeCell ref="C31:D31"/>
    <mergeCell ref="B7:F7"/>
    <mergeCell ref="A23:A25"/>
    <mergeCell ref="B23:B25"/>
    <mergeCell ref="C23:D25"/>
    <mergeCell ref="C26:D26"/>
    <mergeCell ref="C27:D27"/>
  </mergeCells>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0023-FE1F-4BD0-8D36-2EE1D42A5B5F}">
  <dimension ref="A1:G93"/>
  <sheetViews>
    <sheetView view="pageBreakPreview" zoomScale="70" zoomScaleNormal="40" zoomScaleSheetLayoutView="70" workbookViewId="0">
      <pane xSplit="4" ySplit="3" topLeftCell="E73" activePane="bottomRight" state="frozen"/>
      <selection activeCell="J21" sqref="J21"/>
      <selection pane="topRight" activeCell="J21" sqref="J21"/>
      <selection pane="bottomLeft" activeCell="J21" sqref="J21"/>
      <selection pane="bottomRight" activeCell="F90" sqref="F90"/>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 min="8" max="8" width="6.21875" customWidth="1"/>
  </cols>
  <sheetData>
    <row r="1" spans="1:7" ht="25.95" customHeight="1" x14ac:dyDescent="0.35">
      <c r="A1" s="1"/>
      <c r="B1" s="1" t="s">
        <v>139</v>
      </c>
    </row>
    <row r="3" spans="1:7" x14ac:dyDescent="0.3">
      <c r="A3" s="3">
        <v>1</v>
      </c>
      <c r="B3" s="3" t="s">
        <v>0</v>
      </c>
      <c r="C3" s="4" t="s">
        <v>1</v>
      </c>
      <c r="D3" s="4" t="s">
        <v>2</v>
      </c>
      <c r="E3" s="4" t="s">
        <v>3</v>
      </c>
      <c r="F3" s="4" t="s">
        <v>4</v>
      </c>
      <c r="G3" s="5" t="s">
        <v>5</v>
      </c>
    </row>
    <row r="4" spans="1:7" ht="46.5" customHeight="1" x14ac:dyDescent="0.3">
      <c r="A4" s="6">
        <v>1.1000000000000001</v>
      </c>
      <c r="B4" s="6" t="s">
        <v>6</v>
      </c>
      <c r="C4" s="7" t="s">
        <v>7</v>
      </c>
      <c r="D4" s="7">
        <v>1</v>
      </c>
      <c r="E4" s="12"/>
      <c r="F4" s="8">
        <f>D4*E4</f>
        <v>0</v>
      </c>
      <c r="G4" s="9"/>
    </row>
    <row r="5" spans="1:7" ht="22.95" customHeight="1" x14ac:dyDescent="0.3">
      <c r="A5" s="6">
        <v>1.2</v>
      </c>
      <c r="B5" s="6" t="s">
        <v>8</v>
      </c>
      <c r="C5" s="7" t="s">
        <v>7</v>
      </c>
      <c r="D5" s="7">
        <v>1</v>
      </c>
      <c r="E5" s="12"/>
      <c r="F5" s="8">
        <f>D5*E5</f>
        <v>0</v>
      </c>
      <c r="G5" s="9"/>
    </row>
    <row r="6" spans="1:7" ht="40.200000000000003" customHeight="1" x14ac:dyDescent="0.3">
      <c r="A6" s="10">
        <v>1.3</v>
      </c>
      <c r="B6" s="10" t="s">
        <v>9</v>
      </c>
      <c r="C6" s="11" t="s">
        <v>10</v>
      </c>
      <c r="D6" s="11">
        <v>1</v>
      </c>
      <c r="E6" s="12"/>
      <c r="F6" s="8">
        <f>D6*E6</f>
        <v>0</v>
      </c>
      <c r="G6" s="13" t="s">
        <v>11</v>
      </c>
    </row>
    <row r="7" spans="1:7" ht="22.95" customHeight="1" x14ac:dyDescent="0.3">
      <c r="A7" s="6"/>
      <c r="B7" s="154" t="s">
        <v>140</v>
      </c>
      <c r="C7" s="155"/>
      <c r="D7" s="155"/>
      <c r="E7" s="155"/>
      <c r="F7" s="156"/>
      <c r="G7" s="9"/>
    </row>
    <row r="8" spans="1:7" ht="22.95" customHeight="1" x14ac:dyDescent="0.3">
      <c r="A8" s="6">
        <v>1.4</v>
      </c>
      <c r="B8" s="28"/>
      <c r="C8" s="12"/>
      <c r="D8" s="12"/>
      <c r="E8" s="12"/>
      <c r="F8" s="8">
        <f>D8*E8</f>
        <v>0</v>
      </c>
      <c r="G8" s="9"/>
    </row>
    <row r="9" spans="1:7" ht="22.95" customHeight="1" x14ac:dyDescent="0.3">
      <c r="A9" s="6">
        <v>1.5</v>
      </c>
      <c r="B9" s="28"/>
      <c r="C9" s="12"/>
      <c r="D9" s="12"/>
      <c r="E9" s="12"/>
      <c r="F9" s="8">
        <f>D9*E9</f>
        <v>0</v>
      </c>
      <c r="G9" s="9"/>
    </row>
    <row r="10" spans="1:7" ht="22.95" customHeight="1" x14ac:dyDescent="0.3">
      <c r="A10" s="14"/>
      <c r="B10" s="14"/>
      <c r="C10" s="15"/>
      <c r="D10" s="15"/>
      <c r="E10" s="4" t="s">
        <v>12</v>
      </c>
      <c r="F10" s="16">
        <f>SUM(F4:F9)</f>
        <v>0</v>
      </c>
      <c r="G10" s="17"/>
    </row>
    <row r="11" spans="1:7" ht="19.95" customHeight="1" x14ac:dyDescent="0.3"/>
    <row r="12" spans="1:7" ht="19.95" customHeight="1" x14ac:dyDescent="0.3">
      <c r="A12" s="3">
        <v>2</v>
      </c>
      <c r="B12" s="3" t="s">
        <v>13</v>
      </c>
      <c r="C12" s="4" t="s">
        <v>1</v>
      </c>
      <c r="D12" s="4" t="s">
        <v>2</v>
      </c>
      <c r="E12" s="4" t="s">
        <v>3</v>
      </c>
      <c r="F12" s="4" t="s">
        <v>4</v>
      </c>
      <c r="G12" s="5" t="s">
        <v>5</v>
      </c>
    </row>
    <row r="13" spans="1:7" ht="43.2" x14ac:dyDescent="0.3">
      <c r="A13" s="18">
        <v>2.1</v>
      </c>
      <c r="B13" s="18" t="s">
        <v>141</v>
      </c>
      <c r="C13" s="7" t="s">
        <v>15</v>
      </c>
      <c r="D13" s="11">
        <v>65.25</v>
      </c>
      <c r="E13" s="12"/>
      <c r="F13" s="8">
        <f>D13*E13</f>
        <v>0</v>
      </c>
      <c r="G13" s="9" t="s">
        <v>142</v>
      </c>
    </row>
    <row r="14" spans="1:7" ht="72.45" customHeight="1" x14ac:dyDescent="0.3">
      <c r="A14" s="18">
        <v>2.2000000000000002</v>
      </c>
      <c r="B14" s="18" t="s">
        <v>143</v>
      </c>
      <c r="C14" s="7" t="s">
        <v>20</v>
      </c>
      <c r="D14" s="11">
        <v>2</v>
      </c>
      <c r="E14" s="12"/>
      <c r="F14" s="8">
        <f>D14*E14</f>
        <v>0</v>
      </c>
      <c r="G14" s="19" t="s">
        <v>144</v>
      </c>
    </row>
    <row r="15" spans="1:7" ht="81.599999999999994" customHeight="1" x14ac:dyDescent="0.3">
      <c r="A15" s="18">
        <v>2.2999999999999998</v>
      </c>
      <c r="B15" s="18" t="s">
        <v>145</v>
      </c>
      <c r="C15" s="7" t="s">
        <v>20</v>
      </c>
      <c r="D15" s="11">
        <v>2</v>
      </c>
      <c r="E15" s="12"/>
      <c r="F15" s="8">
        <f>D15*E15</f>
        <v>0</v>
      </c>
      <c r="G15" s="9" t="s">
        <v>146</v>
      </c>
    </row>
    <row r="16" spans="1:7" ht="32.4" customHeight="1" x14ac:dyDescent="0.3">
      <c r="A16" s="18">
        <v>2.4</v>
      </c>
      <c r="B16" s="18" t="s">
        <v>147</v>
      </c>
      <c r="C16" s="7" t="s">
        <v>22</v>
      </c>
      <c r="D16" s="11">
        <v>87</v>
      </c>
      <c r="E16" s="12"/>
      <c r="F16" s="8">
        <f>D16*E16</f>
        <v>0</v>
      </c>
      <c r="G16" s="9" t="s">
        <v>148</v>
      </c>
    </row>
    <row r="17" spans="1:7" ht="19.95" customHeight="1" x14ac:dyDescent="0.3">
      <c r="A17" s="20"/>
      <c r="B17" s="20"/>
      <c r="C17" s="15"/>
      <c r="D17" s="15"/>
      <c r="E17" s="4" t="s">
        <v>12</v>
      </c>
      <c r="F17" s="16">
        <f>SUM(F13:F16)</f>
        <v>0</v>
      </c>
      <c r="G17" s="17"/>
    </row>
    <row r="18" spans="1:7" ht="19.95" customHeight="1" x14ac:dyDescent="0.3">
      <c r="A18" s="21"/>
      <c r="B18" s="21"/>
      <c r="C18" s="22"/>
      <c r="D18" s="22"/>
      <c r="E18" s="22"/>
      <c r="F18" s="22"/>
      <c r="G18" s="23"/>
    </row>
    <row r="19" spans="1:7" ht="19.95" customHeight="1" x14ac:dyDescent="0.3">
      <c r="A19" s="3">
        <v>3</v>
      </c>
      <c r="B19" s="3" t="s">
        <v>24</v>
      </c>
      <c r="C19" s="4" t="s">
        <v>1</v>
      </c>
      <c r="D19" s="4" t="s">
        <v>2</v>
      </c>
      <c r="E19" s="4" t="s">
        <v>3</v>
      </c>
      <c r="F19" s="4" t="s">
        <v>4</v>
      </c>
      <c r="G19" s="5" t="s">
        <v>5</v>
      </c>
    </row>
    <row r="20" spans="1:7" ht="19.95" customHeight="1" x14ac:dyDescent="0.3">
      <c r="A20" s="18">
        <v>3.1</v>
      </c>
      <c r="B20" s="18" t="s">
        <v>25</v>
      </c>
      <c r="C20" s="7" t="s">
        <v>22</v>
      </c>
      <c r="D20" s="11">
        <v>15</v>
      </c>
      <c r="E20" s="12"/>
      <c r="F20" s="8">
        <f>D20*E20</f>
        <v>0</v>
      </c>
      <c r="G20" s="9"/>
    </row>
    <row r="21" spans="1:7" ht="28.8" x14ac:dyDescent="0.3">
      <c r="A21" s="18">
        <v>3.2</v>
      </c>
      <c r="B21" s="18" t="s">
        <v>26</v>
      </c>
      <c r="C21" s="7" t="s">
        <v>22</v>
      </c>
      <c r="D21" s="11">
        <v>15</v>
      </c>
      <c r="E21" s="12"/>
      <c r="F21" s="8">
        <f>D21*E21</f>
        <v>0</v>
      </c>
      <c r="G21" s="9" t="s">
        <v>149</v>
      </c>
    </row>
    <row r="22" spans="1:7" ht="84.6" customHeight="1" x14ac:dyDescent="0.3">
      <c r="A22" s="18">
        <v>3.3</v>
      </c>
      <c r="B22" s="18" t="s">
        <v>150</v>
      </c>
      <c r="C22" s="7" t="s">
        <v>20</v>
      </c>
      <c r="D22" s="11">
        <v>1</v>
      </c>
      <c r="E22" s="12"/>
      <c r="F22" s="8">
        <f>D22*E22</f>
        <v>0</v>
      </c>
      <c r="G22" s="9" t="s">
        <v>146</v>
      </c>
    </row>
    <row r="23" spans="1:7" ht="19.95" customHeight="1" x14ac:dyDescent="0.3">
      <c r="A23" s="18">
        <v>3.4</v>
      </c>
      <c r="B23" s="18" t="s">
        <v>151</v>
      </c>
      <c r="C23" s="7" t="s">
        <v>22</v>
      </c>
      <c r="D23" s="11">
        <v>15</v>
      </c>
      <c r="E23" s="12"/>
      <c r="F23" s="8">
        <f>D23*E23</f>
        <v>0</v>
      </c>
      <c r="G23" s="9" t="s">
        <v>152</v>
      </c>
    </row>
    <row r="24" spans="1:7" ht="19.95" customHeight="1" x14ac:dyDescent="0.3">
      <c r="A24" s="20"/>
      <c r="B24" s="20"/>
      <c r="C24" s="15"/>
      <c r="D24" s="15"/>
      <c r="E24" s="4" t="s">
        <v>12</v>
      </c>
      <c r="F24" s="16">
        <f>SUM(F20:F23)</f>
        <v>0</v>
      </c>
      <c r="G24" s="17"/>
    </row>
    <row r="25" spans="1:7" ht="19.95" customHeight="1" x14ac:dyDescent="0.3"/>
    <row r="26" spans="1:7" ht="28.8" x14ac:dyDescent="0.3">
      <c r="A26" s="3">
        <v>4</v>
      </c>
      <c r="B26" s="81" t="s">
        <v>153</v>
      </c>
      <c r="C26" s="4" t="s">
        <v>1</v>
      </c>
      <c r="D26" s="4" t="s">
        <v>2</v>
      </c>
      <c r="E26" s="4" t="s">
        <v>3</v>
      </c>
      <c r="F26" s="4" t="s">
        <v>4</v>
      </c>
      <c r="G26" s="5" t="s">
        <v>5</v>
      </c>
    </row>
    <row r="27" spans="1:7" ht="28.8" x14ac:dyDescent="0.3">
      <c r="A27" s="18">
        <v>4.0999999999999996</v>
      </c>
      <c r="B27" s="18" t="s">
        <v>154</v>
      </c>
      <c r="C27" s="7" t="s">
        <v>155</v>
      </c>
      <c r="D27" s="11">
        <v>322</v>
      </c>
      <c r="E27" s="12"/>
      <c r="F27" s="8">
        <f>D27*E27</f>
        <v>0</v>
      </c>
      <c r="G27" s="9" t="s">
        <v>156</v>
      </c>
    </row>
    <row r="28" spans="1:7" ht="66" customHeight="1" x14ac:dyDescent="0.3">
      <c r="A28" s="18">
        <v>4.2</v>
      </c>
      <c r="B28" s="18" t="s">
        <v>157</v>
      </c>
      <c r="C28" s="7" t="s">
        <v>20</v>
      </c>
      <c r="D28" s="11">
        <v>1</v>
      </c>
      <c r="E28" s="12"/>
      <c r="F28" s="8">
        <f>D28*E28</f>
        <v>0</v>
      </c>
      <c r="G28" s="19" t="s">
        <v>108</v>
      </c>
    </row>
    <row r="29" spans="1:7" ht="19.95" customHeight="1" x14ac:dyDescent="0.3">
      <c r="A29" s="18">
        <v>4.3</v>
      </c>
      <c r="B29" s="18" t="s">
        <v>158</v>
      </c>
      <c r="C29" s="7" t="s">
        <v>155</v>
      </c>
      <c r="D29" s="11">
        <v>322</v>
      </c>
      <c r="E29" s="12"/>
      <c r="F29" s="8">
        <f>D29*E29</f>
        <v>0</v>
      </c>
      <c r="G29" s="9" t="s">
        <v>159</v>
      </c>
    </row>
    <row r="30" spans="1:7" ht="19.95" customHeight="1" x14ac:dyDescent="0.3">
      <c r="A30" s="20"/>
      <c r="B30" s="20"/>
      <c r="C30" s="15"/>
      <c r="D30" s="15"/>
      <c r="E30" s="4" t="s">
        <v>12</v>
      </c>
      <c r="F30" s="16">
        <f>SUM(F27:F29)</f>
        <v>0</v>
      </c>
      <c r="G30" s="17"/>
    </row>
    <row r="31" spans="1:7" ht="19.95" customHeight="1" x14ac:dyDescent="0.3">
      <c r="A31" s="21"/>
      <c r="B31" s="21"/>
      <c r="C31" s="22"/>
      <c r="D31" s="22"/>
      <c r="E31" s="22"/>
      <c r="F31" s="22"/>
      <c r="G31" s="23"/>
    </row>
    <row r="32" spans="1:7" ht="19.95" customHeight="1" x14ac:dyDescent="0.3">
      <c r="A32" s="3">
        <v>5</v>
      </c>
      <c r="B32" s="3" t="s">
        <v>160</v>
      </c>
      <c r="C32" s="4" t="s">
        <v>1</v>
      </c>
      <c r="D32" s="4" t="s">
        <v>2</v>
      </c>
      <c r="E32" s="4" t="s">
        <v>3</v>
      </c>
      <c r="F32" s="4" t="s">
        <v>4</v>
      </c>
      <c r="G32" s="5" t="s">
        <v>5</v>
      </c>
    </row>
    <row r="33" spans="1:7" ht="19.95" customHeight="1" x14ac:dyDescent="0.3">
      <c r="A33" s="18">
        <f>A32+0.1</f>
        <v>5.0999999999999996</v>
      </c>
      <c r="B33" s="18" t="s">
        <v>98</v>
      </c>
      <c r="C33" s="7" t="s">
        <v>99</v>
      </c>
      <c r="D33" s="11">
        <v>421</v>
      </c>
      <c r="E33" s="12"/>
      <c r="F33" s="8">
        <f>D33*E33</f>
        <v>0</v>
      </c>
      <c r="G33" s="9" t="s">
        <v>161</v>
      </c>
    </row>
    <row r="34" spans="1:7" ht="19.95" customHeight="1" x14ac:dyDescent="0.3">
      <c r="A34" s="18">
        <f>A33+0.1</f>
        <v>5.1999999999999993</v>
      </c>
      <c r="B34" s="18" t="s">
        <v>162</v>
      </c>
      <c r="C34" s="7" t="s">
        <v>99</v>
      </c>
      <c r="D34" s="11">
        <v>117</v>
      </c>
      <c r="E34" s="12"/>
      <c r="F34" s="8">
        <f>D34*E34</f>
        <v>0</v>
      </c>
      <c r="G34" s="9" t="s">
        <v>161</v>
      </c>
    </row>
    <row r="35" spans="1:7" ht="19.95" customHeight="1" x14ac:dyDescent="0.3">
      <c r="A35" s="20"/>
      <c r="B35" s="20"/>
      <c r="C35" s="15"/>
      <c r="D35" s="15"/>
      <c r="E35" s="4" t="s">
        <v>12</v>
      </c>
      <c r="F35" s="16">
        <f>SUM(F33:F34)</f>
        <v>0</v>
      </c>
      <c r="G35" s="17"/>
    </row>
    <row r="36" spans="1:7" ht="19.95" customHeight="1" x14ac:dyDescent="0.3"/>
    <row r="37" spans="1:7" ht="19.95" customHeight="1" x14ac:dyDescent="0.3">
      <c r="A37" s="3">
        <v>6</v>
      </c>
      <c r="B37" s="3" t="s">
        <v>163</v>
      </c>
      <c r="C37" s="4" t="s">
        <v>1</v>
      </c>
      <c r="D37" s="4" t="s">
        <v>2</v>
      </c>
      <c r="E37" s="4" t="s">
        <v>3</v>
      </c>
      <c r="F37" s="4" t="s">
        <v>4</v>
      </c>
      <c r="G37" s="5" t="s">
        <v>5</v>
      </c>
    </row>
    <row r="38" spans="1:7" ht="100.8" x14ac:dyDescent="0.3">
      <c r="A38" s="18">
        <v>6.1</v>
      </c>
      <c r="B38" s="18" t="s">
        <v>164</v>
      </c>
      <c r="C38" s="7" t="s">
        <v>102</v>
      </c>
      <c r="D38" s="11">
        <v>28.88</v>
      </c>
      <c r="E38" s="12"/>
      <c r="F38" s="8">
        <f>D38*E38</f>
        <v>0</v>
      </c>
      <c r="G38" s="9" t="s">
        <v>165</v>
      </c>
    </row>
    <row r="39" spans="1:7" ht="19.95" customHeight="1" x14ac:dyDescent="0.3">
      <c r="A39" s="20"/>
      <c r="B39" s="20"/>
      <c r="C39" s="15"/>
      <c r="D39" s="15"/>
      <c r="E39" s="4" t="s">
        <v>12</v>
      </c>
      <c r="F39" s="16">
        <f>SUM(F38)</f>
        <v>0</v>
      </c>
      <c r="G39" s="17"/>
    </row>
    <row r="40" spans="1:7" ht="19.95" customHeight="1" x14ac:dyDescent="0.3"/>
    <row r="41" spans="1:7" ht="19.95" customHeight="1" x14ac:dyDescent="0.3">
      <c r="A41" s="3">
        <v>7</v>
      </c>
      <c r="B41" s="3" t="s">
        <v>166</v>
      </c>
      <c r="C41" s="4" t="s">
        <v>1</v>
      </c>
      <c r="D41" s="4" t="s">
        <v>2</v>
      </c>
      <c r="E41" s="4" t="s">
        <v>3</v>
      </c>
      <c r="F41" s="4" t="s">
        <v>4</v>
      </c>
      <c r="G41" s="5" t="s">
        <v>5</v>
      </c>
    </row>
    <row r="42" spans="1:7" ht="19.95" customHeight="1" x14ac:dyDescent="0.3">
      <c r="A42" s="18">
        <v>7.1</v>
      </c>
      <c r="B42" s="18" t="s">
        <v>104</v>
      </c>
      <c r="C42" s="7" t="s">
        <v>105</v>
      </c>
      <c r="D42" s="11">
        <v>49</v>
      </c>
      <c r="E42" s="12"/>
      <c r="F42" s="8">
        <f>D42*E42</f>
        <v>0</v>
      </c>
      <c r="G42" s="9" t="s">
        <v>167</v>
      </c>
    </row>
    <row r="43" spans="1:7" ht="19.95" customHeight="1" x14ac:dyDescent="0.3">
      <c r="A43" s="20"/>
      <c r="B43" s="20"/>
      <c r="C43" s="15"/>
      <c r="D43" s="15"/>
      <c r="E43" s="4" t="s">
        <v>12</v>
      </c>
      <c r="F43" s="16">
        <f>SUM(F42)</f>
        <v>0</v>
      </c>
      <c r="G43" s="17"/>
    </row>
    <row r="44" spans="1:7" ht="19.95" customHeight="1" x14ac:dyDescent="0.3"/>
    <row r="45" spans="1:7" ht="19.95" customHeight="1" x14ac:dyDescent="0.3">
      <c r="A45" s="3">
        <v>8</v>
      </c>
      <c r="B45" s="3" t="s">
        <v>168</v>
      </c>
      <c r="C45" s="4" t="s">
        <v>1</v>
      </c>
      <c r="D45" s="4" t="s">
        <v>2</v>
      </c>
      <c r="E45" s="4" t="s">
        <v>3</v>
      </c>
      <c r="F45" s="4" t="s">
        <v>4</v>
      </c>
      <c r="G45" s="5" t="s">
        <v>5</v>
      </c>
    </row>
    <row r="46" spans="1:7" ht="57.6" x14ac:dyDescent="0.3">
      <c r="A46" s="18">
        <f>A45+0.1</f>
        <v>8.1</v>
      </c>
      <c r="B46" s="18" t="s">
        <v>169</v>
      </c>
      <c r="C46" s="7" t="s">
        <v>110</v>
      </c>
      <c r="D46" s="11">
        <v>225</v>
      </c>
      <c r="E46" s="12"/>
      <c r="F46" s="8">
        <f>D46*E46</f>
        <v>0</v>
      </c>
      <c r="G46" s="9" t="s">
        <v>170</v>
      </c>
    </row>
    <row r="47" spans="1:7" ht="60.45" customHeight="1" x14ac:dyDescent="0.3">
      <c r="A47" s="18">
        <f>A46+0.1</f>
        <v>8.1999999999999993</v>
      </c>
      <c r="B47" s="18" t="s">
        <v>107</v>
      </c>
      <c r="C47" s="7" t="s">
        <v>20</v>
      </c>
      <c r="D47" s="11">
        <v>2</v>
      </c>
      <c r="E47" s="12"/>
      <c r="F47" s="8">
        <f>D47*E47</f>
        <v>0</v>
      </c>
      <c r="G47" s="6" t="s">
        <v>92</v>
      </c>
    </row>
    <row r="48" spans="1:7" ht="36" customHeight="1" x14ac:dyDescent="0.3">
      <c r="A48" s="18">
        <f>A47+0.1</f>
        <v>8.2999999999999989</v>
      </c>
      <c r="B48" s="18" t="s">
        <v>109</v>
      </c>
      <c r="C48" s="7" t="s">
        <v>110</v>
      </c>
      <c r="D48" s="11">
        <v>225</v>
      </c>
      <c r="E48" s="12"/>
      <c r="F48" s="8">
        <f>D48*E48</f>
        <v>0</v>
      </c>
      <c r="G48" s="9" t="s">
        <v>171</v>
      </c>
    </row>
    <row r="49" spans="1:7" ht="36" customHeight="1" x14ac:dyDescent="0.3">
      <c r="A49" s="20"/>
      <c r="B49" s="20"/>
      <c r="C49" s="15"/>
      <c r="D49" s="15"/>
      <c r="E49" s="4" t="s">
        <v>12</v>
      </c>
      <c r="F49" s="16">
        <f>SUM(F46:F48)</f>
        <v>0</v>
      </c>
      <c r="G49" s="17"/>
    </row>
    <row r="50" spans="1:7" ht="19.95" customHeight="1" x14ac:dyDescent="0.3"/>
    <row r="51" spans="1:7" ht="19.95" customHeight="1" x14ac:dyDescent="0.3">
      <c r="A51" s="3">
        <v>9</v>
      </c>
      <c r="B51" s="3" t="s">
        <v>172</v>
      </c>
      <c r="C51" s="4" t="s">
        <v>1</v>
      </c>
      <c r="D51" s="4" t="s">
        <v>2</v>
      </c>
      <c r="E51" s="4" t="s">
        <v>3</v>
      </c>
      <c r="F51" s="4" t="s">
        <v>4</v>
      </c>
      <c r="G51" s="5" t="s">
        <v>5</v>
      </c>
    </row>
    <row r="52" spans="1:7" ht="27.75" customHeight="1" x14ac:dyDescent="0.3">
      <c r="A52" s="18">
        <f>A51+0.1</f>
        <v>9.1</v>
      </c>
      <c r="B52" s="18" t="s">
        <v>111</v>
      </c>
      <c r="C52" s="7" t="s">
        <v>112</v>
      </c>
      <c r="D52" s="7">
        <v>810</v>
      </c>
      <c r="E52" s="12"/>
      <c r="F52" s="8">
        <f>D52*E52</f>
        <v>0</v>
      </c>
      <c r="G52" s="30" t="s">
        <v>173</v>
      </c>
    </row>
    <row r="53" spans="1:7" ht="28.8" x14ac:dyDescent="0.3">
      <c r="A53" s="18">
        <f t="shared" ref="A53:A55" si="0">A52+0.1</f>
        <v>9.1999999999999993</v>
      </c>
      <c r="B53" s="18" t="s">
        <v>174</v>
      </c>
      <c r="C53" s="7" t="s">
        <v>112</v>
      </c>
      <c r="D53" s="7">
        <v>324</v>
      </c>
      <c r="E53" s="12"/>
      <c r="F53" s="8">
        <f>D53*E53</f>
        <v>0</v>
      </c>
      <c r="G53" s="30" t="s">
        <v>175</v>
      </c>
    </row>
    <row r="54" spans="1:7" ht="32.700000000000003" customHeight="1" x14ac:dyDescent="0.3">
      <c r="A54" s="18">
        <f t="shared" si="0"/>
        <v>9.2999999999999989</v>
      </c>
      <c r="B54" s="18" t="s">
        <v>114</v>
      </c>
      <c r="C54" s="7" t="s">
        <v>112</v>
      </c>
      <c r="D54" s="7">
        <v>85</v>
      </c>
      <c r="E54" s="12"/>
      <c r="F54" s="8">
        <f>D54*E54</f>
        <v>0</v>
      </c>
      <c r="G54" s="30" t="s">
        <v>176</v>
      </c>
    </row>
    <row r="55" spans="1:7" ht="27.6" customHeight="1" x14ac:dyDescent="0.3">
      <c r="A55" s="18">
        <f t="shared" si="0"/>
        <v>9.3999999999999986</v>
      </c>
      <c r="B55" s="18" t="s">
        <v>177</v>
      </c>
      <c r="C55" s="7" t="s">
        <v>117</v>
      </c>
      <c r="D55" s="7">
        <v>0.81</v>
      </c>
      <c r="E55" s="12"/>
      <c r="F55" s="8">
        <f>D55*E55</f>
        <v>0</v>
      </c>
      <c r="G55" s="9" t="s">
        <v>178</v>
      </c>
    </row>
    <row r="56" spans="1:7" x14ac:dyDescent="0.3">
      <c r="A56" s="20"/>
      <c r="B56" s="20"/>
      <c r="C56" s="15"/>
      <c r="D56" s="15"/>
      <c r="E56" s="4" t="s">
        <v>12</v>
      </c>
      <c r="F56" s="16">
        <f>SUM(F52:F55)</f>
        <v>0</v>
      </c>
      <c r="G56" s="17"/>
    </row>
    <row r="57" spans="1:7" ht="19.95" customHeight="1" x14ac:dyDescent="0.3"/>
    <row r="58" spans="1:7" ht="30.6" customHeight="1" x14ac:dyDescent="0.3">
      <c r="A58" s="3">
        <v>10</v>
      </c>
      <c r="B58" s="81" t="s">
        <v>179</v>
      </c>
      <c r="C58" s="4" t="s">
        <v>1</v>
      </c>
      <c r="D58" s="4" t="s">
        <v>2</v>
      </c>
      <c r="E58" s="4" t="s">
        <v>3</v>
      </c>
      <c r="F58" s="4" t="s">
        <v>4</v>
      </c>
      <c r="G58" s="5" t="s">
        <v>5</v>
      </c>
    </row>
    <row r="59" spans="1:7" ht="19.95" customHeight="1" x14ac:dyDescent="0.3">
      <c r="A59" s="18">
        <f>A58+0.1</f>
        <v>10.1</v>
      </c>
      <c r="B59" s="18" t="s">
        <v>111</v>
      </c>
      <c r="C59" s="7" t="s">
        <v>112</v>
      </c>
      <c r="D59" s="7">
        <v>810</v>
      </c>
      <c r="E59" s="12"/>
      <c r="F59" s="8">
        <f>D59*E59</f>
        <v>0</v>
      </c>
      <c r="G59" s="30" t="s">
        <v>173</v>
      </c>
    </row>
    <row r="60" spans="1:7" ht="28.8" x14ac:dyDescent="0.3">
      <c r="A60" s="18">
        <f t="shared" ref="A60:A61" si="1">A59+0.1</f>
        <v>10.199999999999999</v>
      </c>
      <c r="B60" s="18" t="s">
        <v>119</v>
      </c>
      <c r="C60" s="7" t="s">
        <v>112</v>
      </c>
      <c r="D60" s="7">
        <v>324</v>
      </c>
      <c r="E60" s="12"/>
      <c r="F60" s="8">
        <f>D60*E60</f>
        <v>0</v>
      </c>
      <c r="G60" s="30" t="s">
        <v>180</v>
      </c>
    </row>
    <row r="61" spans="1:7" ht="21.45" customHeight="1" x14ac:dyDescent="0.3">
      <c r="A61" s="18">
        <f t="shared" si="1"/>
        <v>10.299999999999999</v>
      </c>
      <c r="B61" s="18" t="s">
        <v>181</v>
      </c>
      <c r="C61" s="7" t="s">
        <v>117</v>
      </c>
      <c r="D61" s="7">
        <v>0.81</v>
      </c>
      <c r="E61" s="12"/>
      <c r="F61" s="8">
        <f>D61*E61</f>
        <v>0</v>
      </c>
      <c r="G61" s="9" t="s">
        <v>182</v>
      </c>
    </row>
    <row r="62" spans="1:7" x14ac:dyDescent="0.3">
      <c r="A62" s="20"/>
      <c r="B62" s="20"/>
      <c r="C62" s="15"/>
      <c r="D62" s="15"/>
      <c r="E62" s="4" t="s">
        <v>12</v>
      </c>
      <c r="F62" s="16">
        <f>SUM(F59:F61)</f>
        <v>0</v>
      </c>
      <c r="G62" s="17"/>
    </row>
    <row r="63" spans="1:7" ht="19.95" customHeight="1" x14ac:dyDescent="0.3"/>
    <row r="64" spans="1:7" ht="30.6" customHeight="1" x14ac:dyDescent="0.3">
      <c r="A64" s="3">
        <v>11</v>
      </c>
      <c r="B64" s="81" t="s">
        <v>183</v>
      </c>
      <c r="C64" s="4" t="s">
        <v>1</v>
      </c>
      <c r="D64" s="4" t="s">
        <v>2</v>
      </c>
      <c r="E64" s="4" t="s">
        <v>3</v>
      </c>
      <c r="F64" s="4" t="s">
        <v>4</v>
      </c>
      <c r="G64" s="5" t="s">
        <v>5</v>
      </c>
    </row>
    <row r="65" spans="1:7" ht="19.95" customHeight="1" x14ac:dyDescent="0.3">
      <c r="A65" s="18">
        <f>A64+0.1</f>
        <v>11.1</v>
      </c>
      <c r="B65" s="18" t="s">
        <v>111</v>
      </c>
      <c r="C65" s="7" t="s">
        <v>112</v>
      </c>
      <c r="D65" s="7">
        <v>810</v>
      </c>
      <c r="E65" s="12"/>
      <c r="F65" s="8">
        <f>D65*E65</f>
        <v>0</v>
      </c>
      <c r="G65" s="30" t="s">
        <v>173</v>
      </c>
    </row>
    <row r="66" spans="1:7" ht="28.8" x14ac:dyDescent="0.3">
      <c r="A66" s="18">
        <f t="shared" ref="A66:A67" si="2">A65+0.1</f>
        <v>11.2</v>
      </c>
      <c r="B66" s="18" t="s">
        <v>119</v>
      </c>
      <c r="C66" s="7" t="s">
        <v>112</v>
      </c>
      <c r="D66" s="7">
        <v>324</v>
      </c>
      <c r="E66" s="12"/>
      <c r="F66" s="8">
        <f>D66*E66</f>
        <v>0</v>
      </c>
      <c r="G66" s="30" t="s">
        <v>180</v>
      </c>
    </row>
    <row r="67" spans="1:7" x14ac:dyDescent="0.3">
      <c r="A67" s="18">
        <f t="shared" si="2"/>
        <v>11.299999999999999</v>
      </c>
      <c r="B67" s="18" t="s">
        <v>181</v>
      </c>
      <c r="C67" s="7" t="s">
        <v>117</v>
      </c>
      <c r="D67" s="7">
        <v>0.81</v>
      </c>
      <c r="E67" s="12"/>
      <c r="F67" s="8">
        <f>D67*E67</f>
        <v>0</v>
      </c>
      <c r="G67" s="9" t="s">
        <v>182</v>
      </c>
    </row>
    <row r="68" spans="1:7" x14ac:dyDescent="0.3">
      <c r="A68" s="20"/>
      <c r="B68" s="20"/>
      <c r="C68" s="15"/>
      <c r="D68" s="15"/>
      <c r="E68" s="4" t="s">
        <v>12</v>
      </c>
      <c r="F68" s="16">
        <f>SUM(F65:F67)</f>
        <v>0</v>
      </c>
      <c r="G68" s="17"/>
    </row>
    <row r="69" spans="1:7" ht="19.95" customHeight="1" x14ac:dyDescent="0.3"/>
    <row r="70" spans="1:7" ht="19.95" customHeight="1" x14ac:dyDescent="0.3">
      <c r="A70" s="3">
        <v>12</v>
      </c>
      <c r="B70" s="3" t="s">
        <v>184</v>
      </c>
      <c r="C70" s="4" t="s">
        <v>1</v>
      </c>
      <c r="D70" s="4" t="s">
        <v>2</v>
      </c>
      <c r="E70" s="4" t="s">
        <v>3</v>
      </c>
      <c r="F70" s="4" t="s">
        <v>4</v>
      </c>
      <c r="G70" s="5" t="s">
        <v>5</v>
      </c>
    </row>
    <row r="71" spans="1:7" ht="28.8" x14ac:dyDescent="0.3">
      <c r="A71" s="18">
        <f>A70+0.1</f>
        <v>12.1</v>
      </c>
      <c r="B71" s="18" t="s">
        <v>185</v>
      </c>
      <c r="C71" s="7" t="s">
        <v>117</v>
      </c>
      <c r="D71" s="82">
        <v>20.2</v>
      </c>
      <c r="E71" s="12"/>
      <c r="F71" s="8">
        <f>D71*E71</f>
        <v>0</v>
      </c>
      <c r="G71" s="30" t="s">
        <v>186</v>
      </c>
    </row>
    <row r="72" spans="1:7" ht="28.8" x14ac:dyDescent="0.3">
      <c r="A72" s="18">
        <f t="shared" ref="A72:A73" si="3">A71+0.1</f>
        <v>12.2</v>
      </c>
      <c r="B72" s="18" t="s">
        <v>187</v>
      </c>
      <c r="C72" s="7" t="s">
        <v>117</v>
      </c>
      <c r="D72" s="82">
        <v>40.4</v>
      </c>
      <c r="E72" s="12"/>
      <c r="F72" s="8">
        <f t="shared" ref="F72:F73" si="4">D72*E72</f>
        <v>0</v>
      </c>
      <c r="G72" s="30" t="s">
        <v>188</v>
      </c>
    </row>
    <row r="73" spans="1:7" ht="28.8" x14ac:dyDescent="0.3">
      <c r="A73" s="18">
        <f t="shared" si="3"/>
        <v>12.299999999999999</v>
      </c>
      <c r="B73" s="18" t="s">
        <v>189</v>
      </c>
      <c r="C73" s="7" t="s">
        <v>117</v>
      </c>
      <c r="D73" s="82">
        <v>40.4</v>
      </c>
      <c r="E73" s="12"/>
      <c r="F73" s="8">
        <f t="shared" si="4"/>
        <v>0</v>
      </c>
      <c r="G73" s="30" t="s">
        <v>188</v>
      </c>
    </row>
    <row r="74" spans="1:7" x14ac:dyDescent="0.3">
      <c r="A74" s="20"/>
      <c r="B74" s="20"/>
      <c r="C74" s="15"/>
      <c r="D74" s="15"/>
      <c r="E74" s="4" t="s">
        <v>12</v>
      </c>
      <c r="F74" s="16">
        <f>SUM(F71:F73)</f>
        <v>0</v>
      </c>
      <c r="G74" s="17"/>
    </row>
    <row r="75" spans="1:7" ht="19.95" customHeight="1" x14ac:dyDescent="0.3"/>
    <row r="76" spans="1:7" ht="25.5" customHeight="1" x14ac:dyDescent="0.3"/>
    <row r="77" spans="1:7" ht="25.5" customHeight="1" x14ac:dyDescent="0.3"/>
    <row r="78" spans="1:7" ht="25.5" customHeight="1" x14ac:dyDescent="0.3">
      <c r="A78" s="158"/>
      <c r="B78" s="158" t="s">
        <v>33</v>
      </c>
      <c r="C78" s="158" t="s">
        <v>348</v>
      </c>
      <c r="D78" s="158"/>
    </row>
    <row r="79" spans="1:7" ht="25.5" customHeight="1" x14ac:dyDescent="0.3">
      <c r="A79" s="158"/>
      <c r="B79" s="158"/>
      <c r="C79" s="158"/>
      <c r="D79" s="158"/>
    </row>
    <row r="80" spans="1:7" ht="25.95" customHeight="1" x14ac:dyDescent="0.3">
      <c r="A80" s="158"/>
      <c r="B80" s="158"/>
      <c r="C80" s="158"/>
      <c r="D80" s="158"/>
    </row>
    <row r="81" spans="1:5" ht="25.95" customHeight="1" x14ac:dyDescent="0.3">
      <c r="A81" s="24">
        <v>1</v>
      </c>
      <c r="B81" s="25" t="str">
        <f>B3</f>
        <v>Preliminaries</v>
      </c>
      <c r="C81" s="157">
        <f>F10</f>
        <v>0</v>
      </c>
      <c r="D81" s="157"/>
    </row>
    <row r="82" spans="1:5" ht="25.95" customHeight="1" x14ac:dyDescent="0.3">
      <c r="A82" s="24">
        <v>2</v>
      </c>
      <c r="B82" s="25" t="str">
        <f>B12</f>
        <v>Supply, Delivery, marshalling and Construction of stone dams</v>
      </c>
      <c r="C82" s="157">
        <f>F17</f>
        <v>0</v>
      </c>
      <c r="D82" s="157"/>
    </row>
    <row r="83" spans="1:5" ht="25.95" customHeight="1" x14ac:dyDescent="0.3">
      <c r="A83" s="24">
        <v>3</v>
      </c>
      <c r="B83" s="25" t="str">
        <f>B19</f>
        <v>Supply, Delivery, marshalling and Construction of timber dams</v>
      </c>
      <c r="C83" s="157">
        <f>F24</f>
        <v>0</v>
      </c>
      <c r="D83" s="157"/>
    </row>
    <row r="84" spans="1:5" ht="25.95" customHeight="1" x14ac:dyDescent="0.3">
      <c r="A84" s="24">
        <v>4</v>
      </c>
      <c r="B84" s="25" t="str">
        <f>B26</f>
        <v>Receiving Delivery, marshalling and Construction of Heather Bale dams (2025-26)</v>
      </c>
      <c r="C84" s="157">
        <f>F30</f>
        <v>0</v>
      </c>
      <c r="D84" s="157"/>
    </row>
    <row r="85" spans="1:5" ht="25.95" customHeight="1" x14ac:dyDescent="0.3">
      <c r="A85" s="24">
        <v>5</v>
      </c>
      <c r="B85" s="25" t="str">
        <f>B32</f>
        <v>Peat Dams (2025-26)</v>
      </c>
      <c r="C85" s="157">
        <f>F35</f>
        <v>0</v>
      </c>
      <c r="D85" s="157"/>
    </row>
    <row r="86" spans="1:5" ht="25.95" customHeight="1" x14ac:dyDescent="0.3">
      <c r="A86" s="24">
        <v>6</v>
      </c>
      <c r="B86" s="25" t="str">
        <f>B37</f>
        <v>Peat Bunds (2026-27)</v>
      </c>
      <c r="C86" s="157">
        <f>F39</f>
        <v>0</v>
      </c>
      <c r="D86" s="157"/>
    </row>
    <row r="87" spans="1:5" ht="25.95" customHeight="1" x14ac:dyDescent="0.3">
      <c r="A87" s="24">
        <v>7</v>
      </c>
      <c r="B87" s="25" t="str">
        <f>B41</f>
        <v>Re-profiling of gully systems and haggs (2025-26)</v>
      </c>
      <c r="C87" s="157">
        <f>F43</f>
        <v>0</v>
      </c>
      <c r="D87" s="157"/>
    </row>
    <row r="88" spans="1:5" ht="25.95" customHeight="1" x14ac:dyDescent="0.3">
      <c r="A88" s="24">
        <v>8</v>
      </c>
      <c r="B88" s="25" t="str">
        <f>B45</f>
        <v>Spreading of Heather Brash on bare peat (2025-26)</v>
      </c>
      <c r="C88" s="157">
        <f>F49</f>
        <v>0</v>
      </c>
      <c r="D88" s="157"/>
    </row>
    <row r="89" spans="1:5" ht="25.95" customHeight="1" x14ac:dyDescent="0.3">
      <c r="A89" s="24">
        <v>9</v>
      </c>
      <c r="B89" s="25" t="str">
        <f>B51</f>
        <v>Supply, delivery and spreading of  initial Lime, Seed, and Fertiliser (2025-26)</v>
      </c>
      <c r="C89" s="157">
        <f>F56</f>
        <v>0</v>
      </c>
      <c r="D89" s="157"/>
    </row>
    <row r="90" spans="1:5" ht="25.95" customHeight="1" x14ac:dyDescent="0.3">
      <c r="A90" s="24">
        <v>10</v>
      </c>
      <c r="B90" s="25" t="str">
        <f>B58</f>
        <v>Supply, delivery and spreading of  maintenance Lime, and Fertiliser  (2026-27)</v>
      </c>
      <c r="C90" s="157">
        <f>F62</f>
        <v>0</v>
      </c>
      <c r="D90" s="157"/>
    </row>
    <row r="91" spans="1:5" ht="25.95" customHeight="1" x14ac:dyDescent="0.3">
      <c r="A91" s="24">
        <v>11</v>
      </c>
      <c r="B91" s="25" t="str">
        <f>B64</f>
        <v>Supply, delivery and spreading of  maintenance Lime, and Fertiliser  (2027-28)</v>
      </c>
      <c r="C91" s="157">
        <f>F68</f>
        <v>0</v>
      </c>
      <c r="D91" s="157"/>
    </row>
    <row r="92" spans="1:5" ht="25.95" customHeight="1" x14ac:dyDescent="0.3">
      <c r="A92" s="24">
        <v>12</v>
      </c>
      <c r="B92" s="25" t="str">
        <f>B70</f>
        <v>Molinia Cutting</v>
      </c>
      <c r="C92" s="157">
        <f>F74</f>
        <v>0</v>
      </c>
      <c r="D92" s="157"/>
      <c r="E92" t="s">
        <v>55</v>
      </c>
    </row>
    <row r="93" spans="1:5" ht="15.6" x14ac:dyDescent="0.3">
      <c r="A93" s="26"/>
      <c r="B93" s="26" t="s">
        <v>37</v>
      </c>
      <c r="C93" s="157">
        <f>SUM(C81:D92)</f>
        <v>0</v>
      </c>
      <c r="D93" s="157"/>
      <c r="E93" t="b">
        <f>C93=SUM(F3:F77)/2</f>
        <v>1</v>
      </c>
    </row>
  </sheetData>
  <mergeCells count="17">
    <mergeCell ref="C88:D88"/>
    <mergeCell ref="B7:F7"/>
    <mergeCell ref="A78:A80"/>
    <mergeCell ref="B78:B80"/>
    <mergeCell ref="C78:D80"/>
    <mergeCell ref="C81:D81"/>
    <mergeCell ref="C82:D82"/>
    <mergeCell ref="C83:D83"/>
    <mergeCell ref="C84:D84"/>
    <mergeCell ref="C85:D85"/>
    <mergeCell ref="C86:D86"/>
    <mergeCell ref="C87:D87"/>
    <mergeCell ref="C89:D89"/>
    <mergeCell ref="C90:D90"/>
    <mergeCell ref="C91:D91"/>
    <mergeCell ref="C92:D92"/>
    <mergeCell ref="C93:D93"/>
  </mergeCells>
  <pageMargins left="0.7" right="0.7" top="0.75" bottom="0.75" header="0.3" footer="0.3"/>
  <pageSetup paperSize="2059" scale="34" orientation="portrait" r:id="rId1"/>
  <rowBreaks count="1" manualBreakCount="1">
    <brk id="76"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4177-3AAF-471F-91EF-F44690720676}">
  <dimension ref="A1:G37"/>
  <sheetViews>
    <sheetView view="pageBreakPreview" zoomScale="40" zoomScaleNormal="70" zoomScaleSheetLayoutView="40" workbookViewId="0">
      <pane xSplit="4" ySplit="3" topLeftCell="E4" activePane="bottomRight" state="frozen"/>
      <selection activeCell="J21" sqref="J21"/>
      <selection pane="topRight" activeCell="J21" sqref="J21"/>
      <selection pane="bottomLeft" activeCell="J21" sqref="J21"/>
      <selection pane="bottomRight" activeCell="E4" sqref="E4"/>
    </sheetView>
  </sheetViews>
  <sheetFormatPr defaultRowHeight="14.4" x14ac:dyDescent="0.3"/>
  <cols>
    <col min="1" max="1" width="6.33203125" customWidth="1"/>
    <col min="2" max="2" width="68.6640625" customWidth="1"/>
    <col min="3" max="3" width="15.33203125" customWidth="1"/>
    <col min="4" max="4" width="18.6640625" customWidth="1"/>
    <col min="5" max="5" width="27.33203125" customWidth="1"/>
    <col min="6" max="6" width="25.33203125" customWidth="1"/>
    <col min="7" max="7" width="40.33203125" style="2" customWidth="1"/>
    <col min="8" max="8" width="5.21875" customWidth="1"/>
  </cols>
  <sheetData>
    <row r="1" spans="1:7" ht="27.6" customHeight="1" x14ac:dyDescent="0.35">
      <c r="A1" s="1"/>
      <c r="B1" s="1" t="s">
        <v>190</v>
      </c>
    </row>
    <row r="3" spans="1:7" ht="26.4" customHeight="1" x14ac:dyDescent="0.3">
      <c r="A3" s="3">
        <v>1</v>
      </c>
      <c r="B3" s="3" t="s">
        <v>0</v>
      </c>
      <c r="C3" s="4" t="s">
        <v>1</v>
      </c>
      <c r="D3" s="4" t="s">
        <v>2</v>
      </c>
      <c r="E3" s="4" t="s">
        <v>3</v>
      </c>
      <c r="F3" s="4" t="s">
        <v>4</v>
      </c>
      <c r="G3" s="5" t="s">
        <v>5</v>
      </c>
    </row>
    <row r="4" spans="1:7" ht="46.5" customHeight="1" x14ac:dyDescent="0.3">
      <c r="A4" s="6">
        <v>1.1000000000000001</v>
      </c>
      <c r="B4" s="6" t="s">
        <v>42</v>
      </c>
      <c r="C4" s="7" t="s">
        <v>7</v>
      </c>
      <c r="D4" s="7">
        <v>1</v>
      </c>
      <c r="E4" s="12"/>
      <c r="F4" s="8">
        <f>D4*E4</f>
        <v>0</v>
      </c>
      <c r="G4" s="9"/>
    </row>
    <row r="5" spans="1:7" ht="22.95" customHeight="1" x14ac:dyDescent="0.3">
      <c r="A5" s="6">
        <v>1.2</v>
      </c>
      <c r="B5" s="6" t="s">
        <v>8</v>
      </c>
      <c r="C5" s="7" t="s">
        <v>7</v>
      </c>
      <c r="D5" s="7">
        <v>1</v>
      </c>
      <c r="E5" s="12"/>
      <c r="F5" s="8">
        <f>D5*E5</f>
        <v>0</v>
      </c>
      <c r="G5" s="9"/>
    </row>
    <row r="6" spans="1:7" ht="40.200000000000003" customHeight="1" x14ac:dyDescent="0.3">
      <c r="A6" s="10">
        <v>1.3</v>
      </c>
      <c r="B6" s="10" t="s">
        <v>9</v>
      </c>
      <c r="C6" s="11" t="s">
        <v>10</v>
      </c>
      <c r="D6" s="11">
        <v>1</v>
      </c>
      <c r="E6" s="12"/>
      <c r="F6" s="8">
        <f>D6*E6</f>
        <v>0</v>
      </c>
      <c r="G6" s="13" t="s">
        <v>11</v>
      </c>
    </row>
    <row r="7" spans="1:7" ht="22.95" customHeight="1" x14ac:dyDescent="0.3">
      <c r="A7" s="6"/>
      <c r="B7" s="154" t="s">
        <v>140</v>
      </c>
      <c r="C7" s="155"/>
      <c r="D7" s="155"/>
      <c r="E7" s="155"/>
      <c r="F7" s="156"/>
      <c r="G7" s="9"/>
    </row>
    <row r="8" spans="1:7" ht="22.95" customHeight="1" x14ac:dyDescent="0.3">
      <c r="A8" s="6">
        <v>1.4</v>
      </c>
      <c r="B8" s="28"/>
      <c r="C8" s="12"/>
      <c r="D8" s="12"/>
      <c r="E8" s="12"/>
      <c r="F8" s="8">
        <f>D8*E8</f>
        <v>0</v>
      </c>
      <c r="G8" s="9"/>
    </row>
    <row r="9" spans="1:7" ht="22.95" customHeight="1" x14ac:dyDescent="0.3">
      <c r="A9" s="6">
        <v>1.5</v>
      </c>
      <c r="B9" s="28"/>
      <c r="C9" s="12"/>
      <c r="D9" s="12"/>
      <c r="E9" s="12"/>
      <c r="F9" s="8">
        <f>D9*E9</f>
        <v>0</v>
      </c>
      <c r="G9" s="9"/>
    </row>
    <row r="10" spans="1:7" ht="22.95" customHeight="1" x14ac:dyDescent="0.3">
      <c r="A10" s="14"/>
      <c r="B10" s="14"/>
      <c r="C10" s="15"/>
      <c r="D10" s="15"/>
      <c r="E10" s="4" t="s">
        <v>12</v>
      </c>
      <c r="F10" s="16">
        <f>SUM(F4:F9)</f>
        <v>0</v>
      </c>
      <c r="G10" s="17"/>
    </row>
    <row r="11" spans="1:7" ht="19.95" customHeight="1" x14ac:dyDescent="0.3"/>
    <row r="12" spans="1:7" s="2" customFormat="1" ht="33" customHeight="1" x14ac:dyDescent="0.3">
      <c r="A12" s="81">
        <v>2</v>
      </c>
      <c r="B12" s="81" t="s">
        <v>52</v>
      </c>
      <c r="C12" s="5" t="s">
        <v>1</v>
      </c>
      <c r="D12" s="5" t="s">
        <v>2</v>
      </c>
      <c r="E12" s="5" t="s">
        <v>3</v>
      </c>
      <c r="F12" s="5" t="s">
        <v>4</v>
      </c>
      <c r="G12" s="5" t="s">
        <v>5</v>
      </c>
    </row>
    <row r="13" spans="1:7" ht="44.7" customHeight="1" x14ac:dyDescent="0.3">
      <c r="A13" s="18">
        <v>2.1</v>
      </c>
      <c r="B13" s="18" t="s">
        <v>191</v>
      </c>
      <c r="C13" s="7" t="s">
        <v>45</v>
      </c>
      <c r="D13" s="79">
        <v>104480</v>
      </c>
      <c r="E13" s="12"/>
      <c r="F13" s="8">
        <f t="shared" ref="F13:F19" si="0">D13*E13</f>
        <v>0</v>
      </c>
      <c r="G13" s="80" t="s">
        <v>192</v>
      </c>
    </row>
    <row r="14" spans="1:7" ht="96" customHeight="1" x14ac:dyDescent="0.3">
      <c r="A14" s="18">
        <f>A13+0.1</f>
        <v>2.2000000000000002</v>
      </c>
      <c r="B14" s="6" t="s">
        <v>193</v>
      </c>
      <c r="C14" s="7" t="s">
        <v>45</v>
      </c>
      <c r="D14" s="79">
        <v>5220</v>
      </c>
      <c r="E14" s="12"/>
      <c r="F14" s="8">
        <f t="shared" si="0"/>
        <v>0</v>
      </c>
      <c r="G14" s="80" t="s">
        <v>194</v>
      </c>
    </row>
    <row r="15" spans="1:7" ht="96" customHeight="1" x14ac:dyDescent="0.3">
      <c r="A15" s="18">
        <f>A14+0.1</f>
        <v>2.3000000000000003</v>
      </c>
      <c r="B15" s="6" t="s">
        <v>195</v>
      </c>
      <c r="C15" s="7" t="s">
        <v>45</v>
      </c>
      <c r="D15" s="79">
        <v>14960</v>
      </c>
      <c r="E15" s="12"/>
      <c r="F15" s="8">
        <f t="shared" si="0"/>
        <v>0</v>
      </c>
      <c r="G15" s="80" t="s">
        <v>196</v>
      </c>
    </row>
    <row r="16" spans="1:7" ht="76.2" customHeight="1" x14ac:dyDescent="0.3">
      <c r="A16" s="18">
        <f t="shared" ref="A16:A19" si="1">A15+0.1</f>
        <v>2.4000000000000004</v>
      </c>
      <c r="B16" s="6" t="s">
        <v>197</v>
      </c>
      <c r="C16" s="7" t="s">
        <v>45</v>
      </c>
      <c r="D16" s="79">
        <v>108080</v>
      </c>
      <c r="E16" s="12"/>
      <c r="F16" s="8">
        <f t="shared" si="0"/>
        <v>0</v>
      </c>
      <c r="G16" s="80" t="s">
        <v>198</v>
      </c>
    </row>
    <row r="17" spans="1:7" ht="76.2" customHeight="1" x14ac:dyDescent="0.3">
      <c r="A17" s="18">
        <f t="shared" si="1"/>
        <v>2.5000000000000004</v>
      </c>
      <c r="B17" s="6" t="s">
        <v>199</v>
      </c>
      <c r="C17" s="7" t="s">
        <v>45</v>
      </c>
      <c r="D17" s="79">
        <v>26120</v>
      </c>
      <c r="E17" s="12"/>
      <c r="F17" s="8">
        <f t="shared" si="0"/>
        <v>0</v>
      </c>
      <c r="G17" s="80" t="s">
        <v>200</v>
      </c>
    </row>
    <row r="18" spans="1:7" ht="76.2" customHeight="1" x14ac:dyDescent="0.3">
      <c r="A18" s="18">
        <f t="shared" si="1"/>
        <v>2.6000000000000005</v>
      </c>
      <c r="B18" s="6" t="s">
        <v>201</v>
      </c>
      <c r="C18" s="7" t="s">
        <v>45</v>
      </c>
      <c r="D18" s="79">
        <v>56000</v>
      </c>
      <c r="E18" s="12"/>
      <c r="F18" s="8">
        <f t="shared" si="0"/>
        <v>0</v>
      </c>
      <c r="G18" s="80" t="s">
        <v>202</v>
      </c>
    </row>
    <row r="19" spans="1:7" ht="76.2" customHeight="1" x14ac:dyDescent="0.3">
      <c r="A19" s="18">
        <f t="shared" si="1"/>
        <v>2.7000000000000006</v>
      </c>
      <c r="B19" s="18" t="s">
        <v>203</v>
      </c>
      <c r="C19" s="7" t="s">
        <v>45</v>
      </c>
      <c r="D19" s="79">
        <v>14420</v>
      </c>
      <c r="E19" s="12"/>
      <c r="F19" s="8">
        <f t="shared" si="0"/>
        <v>0</v>
      </c>
      <c r="G19" s="80" t="s">
        <v>204</v>
      </c>
    </row>
    <row r="20" spans="1:7" ht="27.6" customHeight="1" x14ac:dyDescent="0.3">
      <c r="A20" s="20"/>
      <c r="B20" s="20"/>
      <c r="C20" s="15"/>
      <c r="D20" s="15"/>
      <c r="E20" s="4" t="s">
        <v>12</v>
      </c>
      <c r="F20" s="16">
        <f>SUM(F13:F19)</f>
        <v>0</v>
      </c>
      <c r="G20" s="17"/>
    </row>
    <row r="21" spans="1:7" ht="25.5" customHeight="1" x14ac:dyDescent="0.3"/>
    <row r="22" spans="1:7" s="2" customFormat="1" ht="33" customHeight="1" x14ac:dyDescent="0.3">
      <c r="A22" s="81">
        <v>3</v>
      </c>
      <c r="B22" s="81" t="s">
        <v>134</v>
      </c>
      <c r="C22" s="5" t="s">
        <v>1</v>
      </c>
      <c r="D22" s="5" t="s">
        <v>2</v>
      </c>
      <c r="E22" s="5" t="s">
        <v>3</v>
      </c>
      <c r="F22" s="5" t="s">
        <v>4</v>
      </c>
      <c r="G22" s="5" t="s">
        <v>5</v>
      </c>
    </row>
    <row r="23" spans="1:7" ht="66" customHeight="1" x14ac:dyDescent="0.3">
      <c r="A23" s="18">
        <v>3.1</v>
      </c>
      <c r="B23" s="6" t="s">
        <v>205</v>
      </c>
      <c r="C23" s="7" t="s">
        <v>136</v>
      </c>
      <c r="D23" s="79">
        <v>1</v>
      </c>
      <c r="E23" s="12"/>
      <c r="F23" s="8">
        <f>D23*E23</f>
        <v>0</v>
      </c>
      <c r="G23" s="80"/>
    </row>
    <row r="24" spans="1:7" ht="28.8" x14ac:dyDescent="0.3">
      <c r="A24" s="18">
        <f>A23+0.1</f>
        <v>3.2</v>
      </c>
      <c r="B24" s="6" t="s">
        <v>206</v>
      </c>
      <c r="C24" s="7" t="s">
        <v>45</v>
      </c>
      <c r="D24" s="79">
        <f>41*2500</f>
        <v>102500</v>
      </c>
      <c r="E24" s="12"/>
      <c r="F24" s="8">
        <f>D24*E24</f>
        <v>0</v>
      </c>
      <c r="G24" s="80" t="s">
        <v>207</v>
      </c>
    </row>
    <row r="25" spans="1:7" ht="27.6" customHeight="1" x14ac:dyDescent="0.3">
      <c r="A25" s="20"/>
      <c r="B25" s="20"/>
      <c r="C25" s="15"/>
      <c r="D25" s="15"/>
      <c r="E25" s="4" t="s">
        <v>12</v>
      </c>
      <c r="F25" s="16">
        <f>SUM(F23:F24)</f>
        <v>0</v>
      </c>
      <c r="G25" s="17"/>
    </row>
    <row r="26" spans="1:7" ht="25.5" customHeight="1" x14ac:dyDescent="0.3"/>
    <row r="27" spans="1:7" ht="25.5" customHeight="1" x14ac:dyDescent="0.3">
      <c r="A27" s="158"/>
      <c r="B27" s="158" t="s">
        <v>33</v>
      </c>
      <c r="C27" s="158" t="s">
        <v>348</v>
      </c>
      <c r="D27" s="158"/>
    </row>
    <row r="28" spans="1:7" ht="25.5" customHeight="1" x14ac:dyDescent="0.3">
      <c r="A28" s="158"/>
      <c r="B28" s="158"/>
      <c r="C28" s="158"/>
      <c r="D28" s="158"/>
    </row>
    <row r="29" spans="1:7" ht="25.95" customHeight="1" x14ac:dyDescent="0.3">
      <c r="A29" s="158"/>
      <c r="B29" s="158"/>
      <c r="C29" s="158"/>
      <c r="D29" s="158"/>
    </row>
    <row r="30" spans="1:7" ht="25.95" customHeight="1" x14ac:dyDescent="0.3">
      <c r="A30" s="24">
        <v>1</v>
      </c>
      <c r="B30" s="25" t="s">
        <v>0</v>
      </c>
      <c r="C30" s="157">
        <f>F10</f>
        <v>0</v>
      </c>
      <c r="D30" s="157"/>
    </row>
    <row r="31" spans="1:7" ht="25.95" customHeight="1" x14ac:dyDescent="0.3">
      <c r="A31" s="24">
        <v>2</v>
      </c>
      <c r="B31" s="25" t="s">
        <v>54</v>
      </c>
      <c r="C31" s="157">
        <f>F20</f>
        <v>0</v>
      </c>
      <c r="D31" s="157"/>
    </row>
    <row r="32" spans="1:7" ht="25.95" customHeight="1" x14ac:dyDescent="0.3">
      <c r="A32" s="24">
        <v>3</v>
      </c>
      <c r="B32" s="25" t="s">
        <v>134</v>
      </c>
      <c r="C32" s="173">
        <f>F25</f>
        <v>0</v>
      </c>
      <c r="D32" s="174"/>
      <c r="E32" t="s">
        <v>55</v>
      </c>
    </row>
    <row r="33" spans="1:7" ht="15.6" x14ac:dyDescent="0.3">
      <c r="A33" s="26"/>
      <c r="B33" s="26" t="s">
        <v>37</v>
      </c>
      <c r="C33" s="157">
        <f>SUM(C30:D32)</f>
        <v>0</v>
      </c>
      <c r="D33" s="157"/>
      <c r="E33" t="b">
        <f>C33=SUM(F3:F26)/2</f>
        <v>1</v>
      </c>
    </row>
    <row r="34" spans="1:7" ht="15" thickBot="1" x14ac:dyDescent="0.35"/>
    <row r="35" spans="1:7" ht="15" thickBot="1" x14ac:dyDescent="0.35">
      <c r="B35" s="36" t="s">
        <v>50</v>
      </c>
      <c r="C35" s="159">
        <v>105000</v>
      </c>
      <c r="D35" s="160"/>
      <c r="E35" s="33"/>
      <c r="F35" s="34"/>
      <c r="G35" s="35"/>
    </row>
    <row r="36" spans="1:7" x14ac:dyDescent="0.3">
      <c r="C36" s="31"/>
    </row>
    <row r="37" spans="1:7" x14ac:dyDescent="0.3">
      <c r="C37" s="32"/>
      <c r="D37" s="31"/>
    </row>
  </sheetData>
  <mergeCells count="9">
    <mergeCell ref="C32:D32"/>
    <mergeCell ref="C33:D33"/>
    <mergeCell ref="C35:D35"/>
    <mergeCell ref="B7:F7"/>
    <mergeCell ref="A27:A29"/>
    <mergeCell ref="B27:B29"/>
    <mergeCell ref="C27:D29"/>
    <mergeCell ref="C30:D30"/>
    <mergeCell ref="C31:D31"/>
  </mergeCells>
  <pageMargins left="0.7" right="0.7" top="0.75" bottom="0.75" header="0.3" footer="0.3"/>
  <pageSetup paperSize="2059" scale="4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B484C-CDAE-4E06-800D-DBE146585160}">
  <dimension ref="A1:G91"/>
  <sheetViews>
    <sheetView view="pageBreakPreview" topLeftCell="A64" zoomScale="70" zoomScaleNormal="25" zoomScaleSheetLayoutView="70" workbookViewId="0">
      <selection activeCell="H88" sqref="H88"/>
    </sheetView>
  </sheetViews>
  <sheetFormatPr defaultRowHeight="14.4" x14ac:dyDescent="0.3"/>
  <cols>
    <col min="1" max="1" width="6.33203125" customWidth="1"/>
    <col min="2" max="2" width="68.6640625" customWidth="1"/>
    <col min="3" max="3" width="15.33203125" customWidth="1"/>
    <col min="4" max="4" width="18.6640625" customWidth="1"/>
    <col min="5" max="6" width="25.33203125" customWidth="1"/>
    <col min="7" max="7" width="40.33203125" style="2" customWidth="1"/>
    <col min="8" max="8" width="5" customWidth="1"/>
  </cols>
  <sheetData>
    <row r="1" spans="1:7" ht="18" x14ac:dyDescent="0.35">
      <c r="A1" s="1"/>
      <c r="B1" s="1" t="s">
        <v>94</v>
      </c>
    </row>
    <row r="3" spans="1:7" s="2" customFormat="1" ht="29.4" customHeight="1" x14ac:dyDescent="0.3">
      <c r="A3" s="81">
        <v>1</v>
      </c>
      <c r="B3" s="81" t="s">
        <v>0</v>
      </c>
      <c r="C3" s="5" t="s">
        <v>1</v>
      </c>
      <c r="D3" s="5" t="s">
        <v>2</v>
      </c>
      <c r="E3" s="5" t="s">
        <v>3</v>
      </c>
      <c r="F3" s="5" t="s">
        <v>4</v>
      </c>
      <c r="G3" s="5" t="s">
        <v>5</v>
      </c>
    </row>
    <row r="4" spans="1:7" s="2" customFormat="1" ht="46.5" customHeight="1" x14ac:dyDescent="0.3">
      <c r="A4" s="6">
        <v>1.1000000000000001</v>
      </c>
      <c r="B4" s="6" t="s">
        <v>6</v>
      </c>
      <c r="C4" s="9" t="s">
        <v>7</v>
      </c>
      <c r="D4" s="9">
        <v>1</v>
      </c>
      <c r="E4" s="77"/>
      <c r="F4" s="83">
        <f>D4*E4</f>
        <v>0</v>
      </c>
      <c r="G4" s="9"/>
    </row>
    <row r="5" spans="1:7" s="2" customFormat="1" ht="22.95" customHeight="1" x14ac:dyDescent="0.3">
      <c r="A5" s="6">
        <v>1.2</v>
      </c>
      <c r="B5" s="6" t="s">
        <v>8</v>
      </c>
      <c r="C5" s="9" t="s">
        <v>7</v>
      </c>
      <c r="D5" s="9">
        <v>1</v>
      </c>
      <c r="E5" s="77"/>
      <c r="F5" s="83">
        <f>D5*E5</f>
        <v>0</v>
      </c>
      <c r="G5" s="9"/>
    </row>
    <row r="6" spans="1:7" s="2" customFormat="1" ht="40.200000000000003" customHeight="1" x14ac:dyDescent="0.3">
      <c r="A6" s="10">
        <v>1.3</v>
      </c>
      <c r="B6" s="10" t="s">
        <v>9</v>
      </c>
      <c r="C6" s="13" t="s">
        <v>10</v>
      </c>
      <c r="D6" s="13">
        <v>1</v>
      </c>
      <c r="E6" s="77"/>
      <c r="F6" s="83">
        <f>D6*E6</f>
        <v>0</v>
      </c>
      <c r="G6" s="13" t="s">
        <v>11</v>
      </c>
    </row>
    <row r="7" spans="1:7" s="2" customFormat="1" ht="22.95" customHeight="1" x14ac:dyDescent="0.3">
      <c r="A7" s="6"/>
      <c r="B7" s="154" t="s">
        <v>209</v>
      </c>
      <c r="C7" s="155"/>
      <c r="D7" s="155"/>
      <c r="E7" s="155"/>
      <c r="F7" s="156"/>
      <c r="G7" s="9"/>
    </row>
    <row r="8" spans="1:7" s="2" customFormat="1" ht="22.95" customHeight="1" x14ac:dyDescent="0.3">
      <c r="A8" s="6">
        <v>1.4</v>
      </c>
      <c r="B8" s="28"/>
      <c r="C8" s="77"/>
      <c r="D8" s="77"/>
      <c r="E8" s="77"/>
      <c r="F8" s="83">
        <f t="shared" ref="F8:F9" si="0">D8*E8</f>
        <v>0</v>
      </c>
      <c r="G8" s="9"/>
    </row>
    <row r="9" spans="1:7" s="2" customFormat="1" ht="22.95" customHeight="1" x14ac:dyDescent="0.3">
      <c r="A9" s="6">
        <v>1.5</v>
      </c>
      <c r="B9" s="28"/>
      <c r="C9" s="77"/>
      <c r="D9" s="77"/>
      <c r="E9" s="77"/>
      <c r="F9" s="83">
        <f t="shared" si="0"/>
        <v>0</v>
      </c>
      <c r="G9" s="9"/>
    </row>
    <row r="10" spans="1:7" s="2" customFormat="1" ht="22.95" customHeight="1" x14ac:dyDescent="0.3">
      <c r="A10" s="14"/>
      <c r="B10" s="14"/>
      <c r="C10" s="17"/>
      <c r="D10" s="17"/>
      <c r="E10" s="5" t="s">
        <v>12</v>
      </c>
      <c r="F10" s="84">
        <f>SUM(F4:F9)</f>
        <v>0</v>
      </c>
      <c r="G10" s="17"/>
    </row>
    <row r="11" spans="1:7" s="2" customFormat="1" ht="19.95" customHeight="1" x14ac:dyDescent="0.3"/>
    <row r="12" spans="1:7" s="2" customFormat="1" ht="29.4" customHeight="1" x14ac:dyDescent="0.3">
      <c r="A12" s="81">
        <v>2</v>
      </c>
      <c r="B12" s="81" t="s">
        <v>13</v>
      </c>
      <c r="C12" s="5" t="s">
        <v>1</v>
      </c>
      <c r="D12" s="5" t="s">
        <v>2</v>
      </c>
      <c r="E12" s="5" t="s">
        <v>3</v>
      </c>
      <c r="F12" s="5" t="s">
        <v>4</v>
      </c>
      <c r="G12" s="5" t="s">
        <v>5</v>
      </c>
    </row>
    <row r="13" spans="1:7" s="2" customFormat="1" ht="43.2" x14ac:dyDescent="0.3">
      <c r="A13" s="6">
        <v>2.1</v>
      </c>
      <c r="B13" s="6" t="s">
        <v>14</v>
      </c>
      <c r="C13" s="9" t="s">
        <v>15</v>
      </c>
      <c r="D13" s="13">
        <v>264.75</v>
      </c>
      <c r="E13" s="77"/>
      <c r="F13" s="83">
        <f>D13*E13</f>
        <v>0</v>
      </c>
      <c r="G13" s="9" t="s">
        <v>320</v>
      </c>
    </row>
    <row r="14" spans="1:7" s="2" customFormat="1" ht="29.25" customHeight="1" x14ac:dyDescent="0.3">
      <c r="A14" s="6">
        <v>2.2000000000000002</v>
      </c>
      <c r="B14" s="6" t="s">
        <v>319</v>
      </c>
      <c r="C14" s="9" t="s">
        <v>15</v>
      </c>
      <c r="D14" s="13">
        <v>264.75</v>
      </c>
      <c r="E14" s="77"/>
      <c r="F14" s="83">
        <f>D14*E14</f>
        <v>0</v>
      </c>
      <c r="G14" s="9"/>
    </row>
    <row r="15" spans="1:7" s="2" customFormat="1" ht="72.45" customHeight="1" x14ac:dyDescent="0.3">
      <c r="A15" s="6">
        <v>2.2999999999999998</v>
      </c>
      <c r="B15" s="6" t="s">
        <v>17</v>
      </c>
      <c r="C15" s="9" t="s">
        <v>20</v>
      </c>
      <c r="D15" s="13">
        <v>6</v>
      </c>
      <c r="E15" s="77"/>
      <c r="F15" s="83">
        <f t="shared" ref="F15:F17" si="1">D15*E15</f>
        <v>0</v>
      </c>
      <c r="G15" s="19" t="s">
        <v>91</v>
      </c>
    </row>
    <row r="16" spans="1:7" s="2" customFormat="1" ht="19.95" customHeight="1" x14ac:dyDescent="0.3">
      <c r="A16" s="6">
        <v>2.4</v>
      </c>
      <c r="B16" s="6" t="s">
        <v>19</v>
      </c>
      <c r="C16" s="9" t="s">
        <v>20</v>
      </c>
      <c r="D16" s="13">
        <v>6</v>
      </c>
      <c r="E16" s="77"/>
      <c r="F16" s="83">
        <f t="shared" si="1"/>
        <v>0</v>
      </c>
      <c r="G16" s="9"/>
    </row>
    <row r="17" spans="1:7" s="2" customFormat="1" ht="19.95" customHeight="1" x14ac:dyDescent="0.3">
      <c r="A17" s="6">
        <v>2.5</v>
      </c>
      <c r="B17" s="6" t="s">
        <v>95</v>
      </c>
      <c r="C17" s="9" t="s">
        <v>22</v>
      </c>
      <c r="D17" s="13">
        <v>353</v>
      </c>
      <c r="E17" s="77"/>
      <c r="F17" s="83">
        <f t="shared" si="1"/>
        <v>0</v>
      </c>
      <c r="G17" s="9"/>
    </row>
    <row r="18" spans="1:7" s="2" customFormat="1" ht="19.95" customHeight="1" x14ac:dyDescent="0.3">
      <c r="A18" s="14"/>
      <c r="B18" s="14"/>
      <c r="C18" s="17"/>
      <c r="D18" s="17"/>
      <c r="E18" s="5" t="s">
        <v>12</v>
      </c>
      <c r="F18" s="84">
        <f>SUM(F13:F17)</f>
        <v>0</v>
      </c>
      <c r="G18" s="17"/>
    </row>
    <row r="19" spans="1:7" s="2" customFormat="1" ht="19.95" customHeight="1" x14ac:dyDescent="0.3">
      <c r="A19" s="85"/>
      <c r="B19" s="85"/>
      <c r="C19" s="23"/>
      <c r="D19" s="23"/>
      <c r="E19" s="23"/>
      <c r="F19" s="23"/>
      <c r="G19" s="23"/>
    </row>
    <row r="20" spans="1:7" s="2" customFormat="1" ht="29.4" customHeight="1" x14ac:dyDescent="0.3">
      <c r="A20" s="81">
        <v>3</v>
      </c>
      <c r="B20" s="81" t="s">
        <v>24</v>
      </c>
      <c r="C20" s="5" t="s">
        <v>1</v>
      </c>
      <c r="D20" s="5" t="s">
        <v>2</v>
      </c>
      <c r="E20" s="5" t="s">
        <v>3</v>
      </c>
      <c r="F20" s="5" t="s">
        <v>4</v>
      </c>
      <c r="G20" s="5" t="s">
        <v>5</v>
      </c>
    </row>
    <row r="21" spans="1:7" s="2" customFormat="1" ht="19.95" customHeight="1" x14ac:dyDescent="0.3">
      <c r="A21" s="6">
        <v>3.1</v>
      </c>
      <c r="B21" s="6" t="s">
        <v>25</v>
      </c>
      <c r="C21" s="9" t="s">
        <v>22</v>
      </c>
      <c r="D21" s="13">
        <v>19</v>
      </c>
      <c r="E21" s="77"/>
      <c r="F21" s="83">
        <f t="shared" ref="F21:F24" si="2">D21*E21</f>
        <v>0</v>
      </c>
      <c r="G21" s="9"/>
    </row>
    <row r="22" spans="1:7" s="2" customFormat="1" ht="19.95" customHeight="1" x14ac:dyDescent="0.3">
      <c r="A22" s="6">
        <v>3.2</v>
      </c>
      <c r="B22" s="6" t="s">
        <v>26</v>
      </c>
      <c r="C22" s="9" t="s">
        <v>22</v>
      </c>
      <c r="D22" s="13">
        <v>1</v>
      </c>
      <c r="E22" s="77"/>
      <c r="F22" s="83">
        <f t="shared" si="2"/>
        <v>0</v>
      </c>
      <c r="G22" s="9"/>
    </row>
    <row r="23" spans="1:7" s="2" customFormat="1" ht="63" customHeight="1" x14ac:dyDescent="0.3">
      <c r="A23" s="6">
        <v>3.3</v>
      </c>
      <c r="B23" s="6" t="s">
        <v>28</v>
      </c>
      <c r="C23" s="9" t="s">
        <v>20</v>
      </c>
      <c r="D23" s="13">
        <v>1</v>
      </c>
      <c r="E23" s="77"/>
      <c r="F23" s="83">
        <f t="shared" si="2"/>
        <v>0</v>
      </c>
      <c r="G23" s="19" t="s">
        <v>96</v>
      </c>
    </row>
    <row r="24" spans="1:7" s="2" customFormat="1" ht="19.95" customHeight="1" x14ac:dyDescent="0.3">
      <c r="A24" s="6">
        <v>3.4</v>
      </c>
      <c r="B24" s="6" t="s">
        <v>29</v>
      </c>
      <c r="C24" s="9" t="s">
        <v>22</v>
      </c>
      <c r="D24" s="13">
        <v>19</v>
      </c>
      <c r="E24" s="77"/>
      <c r="F24" s="83">
        <f t="shared" si="2"/>
        <v>0</v>
      </c>
      <c r="G24" s="9"/>
    </row>
    <row r="25" spans="1:7" s="2" customFormat="1" ht="19.95" customHeight="1" x14ac:dyDescent="0.3">
      <c r="A25" s="14"/>
      <c r="B25" s="14"/>
      <c r="C25" s="17"/>
      <c r="D25" s="17"/>
      <c r="E25" s="5" t="s">
        <v>12</v>
      </c>
      <c r="F25" s="84">
        <f>SUM(F21:F24)</f>
        <v>0</v>
      </c>
      <c r="G25" s="17"/>
    </row>
    <row r="26" spans="1:7" s="2" customFormat="1" ht="19.95" customHeight="1" x14ac:dyDescent="0.3"/>
    <row r="27" spans="1:7" s="2" customFormat="1" ht="31.2" customHeight="1" x14ac:dyDescent="0.3">
      <c r="A27" s="81">
        <v>4</v>
      </c>
      <c r="B27" s="81" t="s">
        <v>97</v>
      </c>
      <c r="C27" s="5" t="s">
        <v>1</v>
      </c>
      <c r="D27" s="5" t="s">
        <v>2</v>
      </c>
      <c r="E27" s="5" t="s">
        <v>3</v>
      </c>
      <c r="F27" s="5" t="s">
        <v>4</v>
      </c>
      <c r="G27" s="5" t="s">
        <v>5</v>
      </c>
    </row>
    <row r="28" spans="1:7" s="2" customFormat="1" ht="19.95" customHeight="1" x14ac:dyDescent="0.3">
      <c r="A28" s="6">
        <v>4.0999999999999996</v>
      </c>
      <c r="B28" s="6" t="s">
        <v>98</v>
      </c>
      <c r="C28" s="9" t="s">
        <v>99</v>
      </c>
      <c r="D28" s="9">
        <v>18</v>
      </c>
      <c r="E28" s="77"/>
      <c r="F28" s="83">
        <f t="shared" ref="F28" si="3">D28*E28</f>
        <v>0</v>
      </c>
      <c r="G28" s="9"/>
    </row>
    <row r="29" spans="1:7" s="2" customFormat="1" ht="19.95" customHeight="1" x14ac:dyDescent="0.3">
      <c r="A29" s="14"/>
      <c r="B29" s="14"/>
      <c r="C29" s="17"/>
      <c r="D29" s="17"/>
      <c r="E29" s="5" t="s">
        <v>12</v>
      </c>
      <c r="F29" s="84">
        <f>SUM(F28)</f>
        <v>0</v>
      </c>
      <c r="G29" s="17"/>
    </row>
    <row r="30" spans="1:7" s="2" customFormat="1" ht="19.95" customHeight="1" x14ac:dyDescent="0.3">
      <c r="E30" s="78"/>
    </row>
    <row r="31" spans="1:7" s="2" customFormat="1" ht="33.6" customHeight="1" x14ac:dyDescent="0.3">
      <c r="A31" s="81">
        <v>5</v>
      </c>
      <c r="B31" s="81" t="s">
        <v>100</v>
      </c>
      <c r="C31" s="5" t="s">
        <v>1</v>
      </c>
      <c r="D31" s="5" t="s">
        <v>2</v>
      </c>
      <c r="E31" s="5" t="s">
        <v>3</v>
      </c>
      <c r="F31" s="5" t="s">
        <v>4</v>
      </c>
      <c r="G31" s="5" t="s">
        <v>5</v>
      </c>
    </row>
    <row r="32" spans="1:7" s="2" customFormat="1" ht="19.95" customHeight="1" x14ac:dyDescent="0.3">
      <c r="A32" s="6">
        <v>5.0999999999999996</v>
      </c>
      <c r="B32" s="6" t="s">
        <v>101</v>
      </c>
      <c r="C32" s="9" t="s">
        <v>102</v>
      </c>
      <c r="D32" s="9">
        <v>15</v>
      </c>
      <c r="E32" s="77"/>
      <c r="F32" s="83">
        <f t="shared" ref="F32" si="4">D32*E32</f>
        <v>0</v>
      </c>
      <c r="G32" s="9"/>
    </row>
    <row r="33" spans="1:7" s="2" customFormat="1" ht="19.95" customHeight="1" x14ac:dyDescent="0.3">
      <c r="A33" s="14"/>
      <c r="B33" s="14"/>
      <c r="C33" s="17"/>
      <c r="D33" s="17"/>
      <c r="E33" s="5" t="s">
        <v>12</v>
      </c>
      <c r="F33" s="84">
        <f>SUM(F32)</f>
        <v>0</v>
      </c>
      <c r="G33" s="17"/>
    </row>
    <row r="34" spans="1:7" s="2" customFormat="1" ht="19.95" customHeight="1" x14ac:dyDescent="0.3"/>
    <row r="35" spans="1:7" s="2" customFormat="1" ht="33.6" customHeight="1" x14ac:dyDescent="0.3">
      <c r="A35" s="81">
        <v>6</v>
      </c>
      <c r="B35" s="81" t="s">
        <v>103</v>
      </c>
      <c r="C35" s="5" t="s">
        <v>1</v>
      </c>
      <c r="D35" s="5" t="s">
        <v>2</v>
      </c>
      <c r="E35" s="5" t="s">
        <v>3</v>
      </c>
      <c r="F35" s="5" t="s">
        <v>4</v>
      </c>
      <c r="G35" s="5" t="s">
        <v>5</v>
      </c>
    </row>
    <row r="36" spans="1:7" s="2" customFormat="1" ht="19.95" customHeight="1" x14ac:dyDescent="0.3">
      <c r="A36" s="6">
        <v>6.1</v>
      </c>
      <c r="B36" s="6" t="s">
        <v>104</v>
      </c>
      <c r="C36" s="9" t="s">
        <v>105</v>
      </c>
      <c r="D36" s="9">
        <v>419</v>
      </c>
      <c r="E36" s="77"/>
      <c r="F36" s="83">
        <f t="shared" ref="F36" si="5">D36*E36</f>
        <v>0</v>
      </c>
      <c r="G36" s="9"/>
    </row>
    <row r="37" spans="1:7" s="2" customFormat="1" ht="19.95" customHeight="1" x14ac:dyDescent="0.3">
      <c r="A37" s="14"/>
      <c r="B37" s="14"/>
      <c r="C37" s="17"/>
      <c r="D37" s="17"/>
      <c r="E37" s="5" t="s">
        <v>12</v>
      </c>
      <c r="F37" s="84">
        <f>SUM(F36)</f>
        <v>0</v>
      </c>
      <c r="G37" s="17"/>
    </row>
    <row r="38" spans="1:7" s="2" customFormat="1" ht="19.95" customHeight="1" x14ac:dyDescent="0.3"/>
    <row r="39" spans="1:7" s="2" customFormat="1" ht="29.4" customHeight="1" x14ac:dyDescent="0.3">
      <c r="A39" s="81">
        <v>7</v>
      </c>
      <c r="B39" s="81" t="s">
        <v>106</v>
      </c>
      <c r="C39" s="5" t="s">
        <v>1</v>
      </c>
      <c r="D39" s="5" t="s">
        <v>2</v>
      </c>
      <c r="E39" s="5" t="s">
        <v>3</v>
      </c>
      <c r="F39" s="5" t="s">
        <v>4</v>
      </c>
      <c r="G39" s="5" t="s">
        <v>5</v>
      </c>
    </row>
    <row r="40" spans="1:7" s="2" customFormat="1" ht="60.45" customHeight="1" x14ac:dyDescent="0.3">
      <c r="A40" s="6">
        <v>7.1</v>
      </c>
      <c r="B40" s="6" t="s">
        <v>339</v>
      </c>
      <c r="C40" s="9" t="s">
        <v>338</v>
      </c>
      <c r="D40" s="13">
        <v>1</v>
      </c>
      <c r="E40" s="77"/>
      <c r="F40" s="83">
        <f t="shared" ref="F40" si="6">D40*E40</f>
        <v>0</v>
      </c>
      <c r="G40" s="6" t="s">
        <v>340</v>
      </c>
    </row>
    <row r="41" spans="1:7" s="2" customFormat="1" ht="60.45" customHeight="1" x14ac:dyDescent="0.3">
      <c r="A41" s="6">
        <f>A40+0.1</f>
        <v>7.1999999999999993</v>
      </c>
      <c r="B41" s="6" t="s">
        <v>337</v>
      </c>
      <c r="C41" s="9" t="s">
        <v>20</v>
      </c>
      <c r="D41" s="13">
        <v>1</v>
      </c>
      <c r="E41" s="77"/>
      <c r="F41" s="83">
        <f t="shared" ref="F41:F42" si="7">D41*E41</f>
        <v>0</v>
      </c>
      <c r="G41" s="6" t="s">
        <v>108</v>
      </c>
    </row>
    <row r="42" spans="1:7" s="2" customFormat="1" ht="36" customHeight="1" x14ac:dyDescent="0.3">
      <c r="A42" s="6">
        <f>A41+0.1</f>
        <v>7.2999999999999989</v>
      </c>
      <c r="B42" s="6" t="s">
        <v>109</v>
      </c>
      <c r="C42" s="9" t="s">
        <v>110</v>
      </c>
      <c r="D42" s="9">
        <v>62</v>
      </c>
      <c r="E42" s="77"/>
      <c r="F42" s="83">
        <f t="shared" si="7"/>
        <v>0</v>
      </c>
      <c r="G42" s="13" t="s">
        <v>208</v>
      </c>
    </row>
    <row r="43" spans="1:7" s="2" customFormat="1" ht="36" customHeight="1" x14ac:dyDescent="0.3">
      <c r="A43" s="14"/>
      <c r="B43" s="14"/>
      <c r="C43" s="17"/>
      <c r="D43" s="17"/>
      <c r="E43" s="5" t="s">
        <v>12</v>
      </c>
      <c r="F43" s="84">
        <f>SUM(F40:F42)</f>
        <v>0</v>
      </c>
      <c r="G43" s="17"/>
    </row>
    <row r="44" spans="1:7" s="2" customFormat="1" ht="19.95" customHeight="1" x14ac:dyDescent="0.3"/>
    <row r="45" spans="1:7" s="2" customFormat="1" ht="33.6" customHeight="1" x14ac:dyDescent="0.3">
      <c r="A45" s="81">
        <v>8</v>
      </c>
      <c r="B45" s="81" t="s">
        <v>172</v>
      </c>
      <c r="C45" s="5" t="s">
        <v>1</v>
      </c>
      <c r="D45" s="5" t="s">
        <v>2</v>
      </c>
      <c r="E45" s="5" t="s">
        <v>3</v>
      </c>
      <c r="F45" s="5" t="s">
        <v>4</v>
      </c>
      <c r="G45" s="5" t="s">
        <v>5</v>
      </c>
    </row>
    <row r="46" spans="1:7" s="2" customFormat="1" ht="27.75" customHeight="1" x14ac:dyDescent="0.3">
      <c r="A46" s="6">
        <v>8.1</v>
      </c>
      <c r="B46" s="6" t="s">
        <v>111</v>
      </c>
      <c r="C46" s="9" t="s">
        <v>112</v>
      </c>
      <c r="D46" s="9">
        <v>220</v>
      </c>
      <c r="E46" s="77"/>
      <c r="F46" s="83">
        <f t="shared" ref="F46:F49" si="8">D46*E46</f>
        <v>0</v>
      </c>
      <c r="G46" s="30" t="s">
        <v>113</v>
      </c>
    </row>
    <row r="47" spans="1:7" s="2" customFormat="1" ht="19.95" customHeight="1" x14ac:dyDescent="0.3">
      <c r="A47" s="6">
        <v>8.1999999999999993</v>
      </c>
      <c r="B47" s="6" t="s">
        <v>342</v>
      </c>
      <c r="C47" s="9" t="s">
        <v>112</v>
      </c>
      <c r="D47" s="9">
        <v>88</v>
      </c>
      <c r="E47" s="77"/>
      <c r="F47" s="83">
        <f t="shared" si="8"/>
        <v>0</v>
      </c>
      <c r="G47" s="30" t="s">
        <v>341</v>
      </c>
    </row>
    <row r="48" spans="1:7" s="2" customFormat="1" ht="32.700000000000003" customHeight="1" x14ac:dyDescent="0.3">
      <c r="A48" s="6">
        <v>8.3000000000000007</v>
      </c>
      <c r="B48" s="6" t="s">
        <v>114</v>
      </c>
      <c r="C48" s="9" t="s">
        <v>112</v>
      </c>
      <c r="D48" s="9">
        <v>22</v>
      </c>
      <c r="E48" s="77"/>
      <c r="F48" s="83">
        <f t="shared" si="8"/>
        <v>0</v>
      </c>
      <c r="G48" s="30" t="s">
        <v>115</v>
      </c>
    </row>
    <row r="49" spans="1:7" s="2" customFormat="1" ht="21.45" customHeight="1" x14ac:dyDescent="0.3">
      <c r="A49" s="6">
        <v>8.4</v>
      </c>
      <c r="B49" s="6" t="s">
        <v>116</v>
      </c>
      <c r="C49" s="9" t="s">
        <v>117</v>
      </c>
      <c r="D49" s="9">
        <v>0.223</v>
      </c>
      <c r="E49" s="77"/>
      <c r="F49" s="83">
        <f t="shared" si="8"/>
        <v>0</v>
      </c>
      <c r="G49" s="30"/>
    </row>
    <row r="50" spans="1:7" s="2" customFormat="1" x14ac:dyDescent="0.3">
      <c r="A50" s="14"/>
      <c r="B50" s="14"/>
      <c r="C50" s="17"/>
      <c r="D50" s="17"/>
      <c r="E50" s="5" t="s">
        <v>12</v>
      </c>
      <c r="F50" s="84">
        <f>SUM(F46:F49)</f>
        <v>0</v>
      </c>
      <c r="G50" s="17"/>
    </row>
    <row r="51" spans="1:7" s="2" customFormat="1" ht="19.95" customHeight="1" x14ac:dyDescent="0.3"/>
    <row r="52" spans="1:7" s="2" customFormat="1" ht="31.95" customHeight="1" x14ac:dyDescent="0.3">
      <c r="A52" s="81">
        <v>9</v>
      </c>
      <c r="B52" s="81" t="s">
        <v>118</v>
      </c>
      <c r="C52" s="5" t="s">
        <v>1</v>
      </c>
      <c r="D52" s="5" t="s">
        <v>2</v>
      </c>
      <c r="E52" s="5" t="s">
        <v>3</v>
      </c>
      <c r="F52" s="5" t="s">
        <v>4</v>
      </c>
      <c r="G52" s="5" t="s">
        <v>5</v>
      </c>
    </row>
    <row r="53" spans="1:7" s="2" customFormat="1" ht="19.95" customHeight="1" x14ac:dyDescent="0.3">
      <c r="A53" s="6">
        <v>9.1</v>
      </c>
      <c r="B53" s="6" t="s">
        <v>111</v>
      </c>
      <c r="C53" s="9" t="s">
        <v>112</v>
      </c>
      <c r="D53" s="9">
        <v>700</v>
      </c>
      <c r="E53" s="77"/>
      <c r="F53" s="83">
        <f t="shared" ref="F53:F55" si="9">D53*E53</f>
        <v>0</v>
      </c>
      <c r="G53" s="30" t="s">
        <v>113</v>
      </c>
    </row>
    <row r="54" spans="1:7" s="2" customFormat="1" ht="19.95" customHeight="1" x14ac:dyDescent="0.3">
      <c r="A54" s="6">
        <v>9.1999999999999993</v>
      </c>
      <c r="B54" s="6" t="s">
        <v>119</v>
      </c>
      <c r="C54" s="9" t="s">
        <v>112</v>
      </c>
      <c r="D54" s="9">
        <v>280</v>
      </c>
      <c r="E54" s="77"/>
      <c r="F54" s="83">
        <f t="shared" si="9"/>
        <v>0</v>
      </c>
      <c r="G54" s="30" t="s">
        <v>286</v>
      </c>
    </row>
    <row r="55" spans="1:7" s="2" customFormat="1" ht="21.45" customHeight="1" x14ac:dyDescent="0.3">
      <c r="A55" s="6">
        <v>9.3000000000000007</v>
      </c>
      <c r="B55" s="6" t="s">
        <v>120</v>
      </c>
      <c r="C55" s="9" t="s">
        <v>117</v>
      </c>
      <c r="D55" s="9">
        <v>0.7</v>
      </c>
      <c r="E55" s="77"/>
      <c r="F55" s="83">
        <f t="shared" si="9"/>
        <v>0</v>
      </c>
      <c r="G55" s="30"/>
    </row>
    <row r="56" spans="1:7" s="2" customFormat="1" x14ac:dyDescent="0.3">
      <c r="A56" s="14"/>
      <c r="B56" s="14"/>
      <c r="C56" s="17"/>
      <c r="D56" s="17"/>
      <c r="E56" s="5" t="s">
        <v>12</v>
      </c>
      <c r="F56" s="84">
        <f>SUM(F53:F55)</f>
        <v>0</v>
      </c>
      <c r="G56" s="17"/>
    </row>
    <row r="57" spans="1:7" s="2" customFormat="1" ht="19.95" customHeight="1" x14ac:dyDescent="0.3"/>
    <row r="58" spans="1:7" s="2" customFormat="1" ht="34.950000000000003" customHeight="1" x14ac:dyDescent="0.3">
      <c r="A58" s="81">
        <v>10</v>
      </c>
      <c r="B58" s="81" t="s">
        <v>121</v>
      </c>
      <c r="C58" s="5" t="s">
        <v>1</v>
      </c>
      <c r="D58" s="5" t="s">
        <v>2</v>
      </c>
      <c r="E58" s="5" t="s">
        <v>3</v>
      </c>
      <c r="F58" s="5" t="s">
        <v>4</v>
      </c>
      <c r="G58" s="5" t="s">
        <v>5</v>
      </c>
    </row>
    <row r="59" spans="1:7" s="2" customFormat="1" ht="19.95" customHeight="1" x14ac:dyDescent="0.3">
      <c r="A59" s="6">
        <v>10.1</v>
      </c>
      <c r="B59" s="6" t="s">
        <v>111</v>
      </c>
      <c r="C59" s="9" t="s">
        <v>112</v>
      </c>
      <c r="D59" s="9">
        <f>D46</f>
        <v>220</v>
      </c>
      <c r="E59" s="77"/>
      <c r="F59" s="83">
        <f t="shared" ref="F59:F61" si="10">D59*E59</f>
        <v>0</v>
      </c>
      <c r="G59" s="30" t="s">
        <v>113</v>
      </c>
    </row>
    <row r="60" spans="1:7" s="2" customFormat="1" ht="19.95" customHeight="1" x14ac:dyDescent="0.3">
      <c r="A60" s="6">
        <v>10.199999999999999</v>
      </c>
      <c r="B60" s="6" t="s">
        <v>119</v>
      </c>
      <c r="C60" s="9" t="s">
        <v>112</v>
      </c>
      <c r="D60" s="9">
        <f>D47</f>
        <v>88</v>
      </c>
      <c r="E60" s="77"/>
      <c r="F60" s="83">
        <f t="shared" si="10"/>
        <v>0</v>
      </c>
      <c r="G60" s="30" t="s">
        <v>286</v>
      </c>
    </row>
    <row r="61" spans="1:7" s="2" customFormat="1" ht="21.45" customHeight="1" x14ac:dyDescent="0.3">
      <c r="A61" s="6">
        <v>10.3</v>
      </c>
      <c r="B61" s="6" t="s">
        <v>120</v>
      </c>
      <c r="C61" s="9" t="s">
        <v>117</v>
      </c>
      <c r="D61" s="9">
        <f>D49</f>
        <v>0.223</v>
      </c>
      <c r="E61" s="77"/>
      <c r="F61" s="83">
        <f t="shared" si="10"/>
        <v>0</v>
      </c>
      <c r="G61" s="30"/>
    </row>
    <row r="62" spans="1:7" s="2" customFormat="1" x14ac:dyDescent="0.3">
      <c r="A62" s="14"/>
      <c r="B62" s="14"/>
      <c r="C62" s="17"/>
      <c r="D62" s="17"/>
      <c r="E62" s="5" t="s">
        <v>12</v>
      </c>
      <c r="F62" s="84">
        <f>SUM(F59:F61)</f>
        <v>0</v>
      </c>
      <c r="G62" s="17"/>
    </row>
    <row r="63" spans="1:7" s="2" customFormat="1" ht="19.95" customHeight="1" x14ac:dyDescent="0.3"/>
    <row r="64" spans="1:7" s="2" customFormat="1" ht="31.2" customHeight="1" x14ac:dyDescent="0.3">
      <c r="A64" s="81">
        <v>11</v>
      </c>
      <c r="B64" s="81" t="s">
        <v>122</v>
      </c>
      <c r="C64" s="5" t="s">
        <v>1</v>
      </c>
      <c r="D64" s="5" t="s">
        <v>2</v>
      </c>
      <c r="E64" s="5" t="s">
        <v>3</v>
      </c>
      <c r="F64" s="5" t="s">
        <v>4</v>
      </c>
      <c r="G64" s="5" t="s">
        <v>5</v>
      </c>
    </row>
    <row r="65" spans="1:7" s="2" customFormat="1" ht="19.95" customHeight="1" x14ac:dyDescent="0.3">
      <c r="A65" s="6">
        <v>11.1</v>
      </c>
      <c r="B65" s="6" t="s">
        <v>111</v>
      </c>
      <c r="C65" s="9" t="s">
        <v>112</v>
      </c>
      <c r="D65" s="9">
        <f>D59</f>
        <v>220</v>
      </c>
      <c r="E65" s="77"/>
      <c r="F65" s="83">
        <f t="shared" ref="F65:F67" si="11">D65*E65</f>
        <v>0</v>
      </c>
      <c r="G65" s="30" t="s">
        <v>113</v>
      </c>
    </row>
    <row r="66" spans="1:7" s="2" customFormat="1" ht="19.95" customHeight="1" x14ac:dyDescent="0.3">
      <c r="A66" s="6">
        <v>11.2</v>
      </c>
      <c r="B66" s="6" t="s">
        <v>119</v>
      </c>
      <c r="C66" s="9" t="s">
        <v>112</v>
      </c>
      <c r="D66" s="9">
        <f t="shared" ref="D66:D67" si="12">D60</f>
        <v>88</v>
      </c>
      <c r="E66" s="77"/>
      <c r="F66" s="83">
        <f t="shared" si="11"/>
        <v>0</v>
      </c>
      <c r="G66" s="30" t="s">
        <v>286</v>
      </c>
    </row>
    <row r="67" spans="1:7" s="2" customFormat="1" ht="21.45" customHeight="1" x14ac:dyDescent="0.3">
      <c r="A67" s="6">
        <v>11.3</v>
      </c>
      <c r="B67" s="6" t="s">
        <v>120</v>
      </c>
      <c r="C67" s="9" t="s">
        <v>117</v>
      </c>
      <c r="D67" s="9">
        <f t="shared" si="12"/>
        <v>0.223</v>
      </c>
      <c r="E67" s="77"/>
      <c r="F67" s="83">
        <f t="shared" si="11"/>
        <v>0</v>
      </c>
      <c r="G67" s="30"/>
    </row>
    <row r="68" spans="1:7" s="2" customFormat="1" x14ac:dyDescent="0.3">
      <c r="A68" s="14"/>
      <c r="B68" s="14"/>
      <c r="C68" s="17"/>
      <c r="D68" s="17"/>
      <c r="E68" s="5" t="s">
        <v>12</v>
      </c>
      <c r="F68" s="84">
        <f>SUM(F65:F67)</f>
        <v>0</v>
      </c>
      <c r="G68" s="17"/>
    </row>
    <row r="69" spans="1:7" ht="19.95" customHeight="1" x14ac:dyDescent="0.3"/>
    <row r="70" spans="1:7" s="2" customFormat="1" ht="31.2" customHeight="1" x14ac:dyDescent="0.3">
      <c r="A70" s="81">
        <v>12</v>
      </c>
      <c r="B70" s="81" t="s">
        <v>354</v>
      </c>
      <c r="C70" s="5" t="s">
        <v>1</v>
      </c>
      <c r="D70" s="5" t="s">
        <v>2</v>
      </c>
      <c r="E70" s="5" t="s">
        <v>3</v>
      </c>
      <c r="F70" s="5" t="s">
        <v>4</v>
      </c>
      <c r="G70" s="5" t="s">
        <v>5</v>
      </c>
    </row>
    <row r="71" spans="1:7" s="2" customFormat="1" ht="40.200000000000003" customHeight="1" x14ac:dyDescent="0.3">
      <c r="A71" s="10">
        <v>12.1</v>
      </c>
      <c r="B71" s="10" t="s">
        <v>352</v>
      </c>
      <c r="C71" s="13" t="s">
        <v>10</v>
      </c>
      <c r="D71" s="13">
        <v>1</v>
      </c>
      <c r="E71" s="77"/>
      <c r="F71" s="83">
        <f t="shared" ref="F71:F72" si="13">D71*E71</f>
        <v>0</v>
      </c>
      <c r="G71" s="13" t="s">
        <v>351</v>
      </c>
    </row>
    <row r="72" spans="1:7" s="2" customFormat="1" ht="40.200000000000003" customHeight="1" x14ac:dyDescent="0.3">
      <c r="A72" s="10">
        <v>12.2</v>
      </c>
      <c r="B72" s="10" t="s">
        <v>349</v>
      </c>
      <c r="C72" s="13" t="s">
        <v>350</v>
      </c>
      <c r="D72" s="13">
        <v>5</v>
      </c>
      <c r="E72" s="77"/>
      <c r="F72" s="83">
        <f t="shared" si="13"/>
        <v>0</v>
      </c>
      <c r="G72" s="13" t="s">
        <v>353</v>
      </c>
    </row>
    <row r="73" spans="1:7" s="2" customFormat="1" x14ac:dyDescent="0.3">
      <c r="A73" s="14"/>
      <c r="B73" s="14"/>
      <c r="C73" s="17"/>
      <c r="D73" s="17"/>
      <c r="E73" s="5" t="s">
        <v>12</v>
      </c>
      <c r="F73" s="84">
        <f>SUM(F71:F72)</f>
        <v>0</v>
      </c>
      <c r="G73" s="17"/>
    </row>
    <row r="74" spans="1:7" ht="25.5" customHeight="1" x14ac:dyDescent="0.3"/>
    <row r="75" spans="1:7" ht="25.5" customHeight="1" x14ac:dyDescent="0.3"/>
    <row r="76" spans="1:7" ht="25.5" customHeight="1" x14ac:dyDescent="0.3">
      <c r="A76" s="158"/>
      <c r="B76" s="158" t="s">
        <v>33</v>
      </c>
      <c r="C76" s="158" t="s">
        <v>348</v>
      </c>
      <c r="D76" s="158"/>
    </row>
    <row r="77" spans="1:7" ht="25.5" customHeight="1" x14ac:dyDescent="0.3">
      <c r="A77" s="158"/>
      <c r="B77" s="158"/>
      <c r="C77" s="158"/>
      <c r="D77" s="158"/>
    </row>
    <row r="78" spans="1:7" ht="25.95" customHeight="1" x14ac:dyDescent="0.3">
      <c r="A78" s="158"/>
      <c r="B78" s="158"/>
      <c r="C78" s="158"/>
      <c r="D78" s="158"/>
    </row>
    <row r="79" spans="1:7" ht="25.95" customHeight="1" x14ac:dyDescent="0.3">
      <c r="A79" s="24">
        <v>1</v>
      </c>
      <c r="B79" s="25" t="s">
        <v>34</v>
      </c>
      <c r="C79" s="157">
        <f>F10</f>
        <v>0</v>
      </c>
      <c r="D79" s="157"/>
    </row>
    <row r="80" spans="1:7" ht="25.95" customHeight="1" x14ac:dyDescent="0.3">
      <c r="A80" s="24">
        <v>2</v>
      </c>
      <c r="B80" s="25" t="s">
        <v>35</v>
      </c>
      <c r="C80" s="157">
        <f>F18</f>
        <v>0</v>
      </c>
      <c r="D80" s="157"/>
    </row>
    <row r="81" spans="1:5" ht="25.95" customHeight="1" x14ac:dyDescent="0.3">
      <c r="A81" s="24">
        <v>3</v>
      </c>
      <c r="B81" s="25" t="s">
        <v>36</v>
      </c>
      <c r="C81" s="157">
        <f>F25</f>
        <v>0</v>
      </c>
      <c r="D81" s="157"/>
    </row>
    <row r="82" spans="1:5" ht="25.95" customHeight="1" x14ac:dyDescent="0.3">
      <c r="A82" s="24">
        <v>4</v>
      </c>
      <c r="B82" s="25" t="str">
        <f>B27</f>
        <v>Peat Dams</v>
      </c>
      <c r="C82" s="157">
        <f>F29</f>
        <v>0</v>
      </c>
      <c r="D82" s="157"/>
    </row>
    <row r="83" spans="1:5" ht="25.95" customHeight="1" x14ac:dyDescent="0.3">
      <c r="A83" s="24">
        <v>5</v>
      </c>
      <c r="B83" s="25" t="str">
        <f>B31</f>
        <v>Peat Bunds</v>
      </c>
      <c r="C83" s="157">
        <f>F33</f>
        <v>0</v>
      </c>
      <c r="D83" s="157"/>
    </row>
    <row r="84" spans="1:5" ht="25.95" customHeight="1" x14ac:dyDescent="0.3">
      <c r="A84" s="24">
        <v>6</v>
      </c>
      <c r="B84" s="25" t="str">
        <f>B35</f>
        <v>Re-profiling of gully systems and haggs</v>
      </c>
      <c r="C84" s="157">
        <f>F33</f>
        <v>0</v>
      </c>
      <c r="D84" s="157"/>
    </row>
    <row r="85" spans="1:5" ht="25.95" customHeight="1" x14ac:dyDescent="0.3">
      <c r="A85" s="24">
        <v>7</v>
      </c>
      <c r="B85" s="25" t="str">
        <f>B39</f>
        <v xml:space="preserve">Spreading of Heather Brash on bare peat </v>
      </c>
      <c r="C85" s="157">
        <f>F43</f>
        <v>0</v>
      </c>
      <c r="D85" s="157"/>
    </row>
    <row r="86" spans="1:5" ht="25.95" customHeight="1" x14ac:dyDescent="0.3">
      <c r="A86" s="24">
        <v>8</v>
      </c>
      <c r="B86" s="25" t="str">
        <f>B45</f>
        <v>Supply, delivery and spreading of  initial Lime, Seed, and Fertiliser (2025-26)</v>
      </c>
      <c r="C86" s="157">
        <f>F50</f>
        <v>0</v>
      </c>
      <c r="D86" s="157"/>
    </row>
    <row r="87" spans="1:5" ht="25.95" customHeight="1" x14ac:dyDescent="0.3">
      <c r="A87" s="24">
        <v>9</v>
      </c>
      <c r="B87" s="25" t="str">
        <f>B52</f>
        <v>Supply, delivery and spreading of maintenance Lime and Fertiliser 25/26</v>
      </c>
      <c r="C87" s="157">
        <f>F56</f>
        <v>0</v>
      </c>
      <c r="D87" s="157"/>
    </row>
    <row r="88" spans="1:5" ht="25.95" customHeight="1" x14ac:dyDescent="0.3">
      <c r="A88" s="24">
        <v>10</v>
      </c>
      <c r="B88" s="25" t="str">
        <f>B58</f>
        <v>Supply, delivery and spreading of maintenance Lime and Fertiliser 26/27</v>
      </c>
      <c r="C88" s="157">
        <f>F62</f>
        <v>0</v>
      </c>
      <c r="D88" s="157"/>
    </row>
    <row r="89" spans="1:5" ht="25.95" customHeight="1" x14ac:dyDescent="0.3">
      <c r="A89" s="24">
        <v>11</v>
      </c>
      <c r="B89" s="25" t="str">
        <f>B64</f>
        <v>Supply, delivery and spreading of maintenance Lime and Fertiliser 27/28</v>
      </c>
      <c r="C89" s="157">
        <f>F68</f>
        <v>0</v>
      </c>
      <c r="D89" s="157"/>
    </row>
    <row r="90" spans="1:5" ht="25.95" customHeight="1" x14ac:dyDescent="0.3">
      <c r="A90" s="24">
        <v>12</v>
      </c>
      <c r="B90" s="25" t="str">
        <f>B70</f>
        <v>Temporary Trackway/ground protection at lift site</v>
      </c>
      <c r="C90" s="157">
        <f>F73</f>
        <v>0</v>
      </c>
      <c r="D90" s="157"/>
      <c r="E90" t="s">
        <v>55</v>
      </c>
    </row>
    <row r="91" spans="1:5" ht="15.6" x14ac:dyDescent="0.3">
      <c r="A91" s="26"/>
      <c r="B91" s="26" t="s">
        <v>37</v>
      </c>
      <c r="C91" s="157">
        <f>SUM(C79:D90)</f>
        <v>0</v>
      </c>
      <c r="D91" s="157"/>
      <c r="E91" t="b">
        <f>C91=SUM(F3:F74)/2</f>
        <v>1</v>
      </c>
    </row>
  </sheetData>
  <mergeCells count="17">
    <mergeCell ref="C87:D87"/>
    <mergeCell ref="C88:D88"/>
    <mergeCell ref="C89:D89"/>
    <mergeCell ref="C91:D91"/>
    <mergeCell ref="C82:D82"/>
    <mergeCell ref="C83:D83"/>
    <mergeCell ref="C84:D84"/>
    <mergeCell ref="C85:D85"/>
    <mergeCell ref="C86:D86"/>
    <mergeCell ref="C90:D90"/>
    <mergeCell ref="C81:D81"/>
    <mergeCell ref="B7:F7"/>
    <mergeCell ref="A76:A78"/>
    <mergeCell ref="B76:B78"/>
    <mergeCell ref="C76:D78"/>
    <mergeCell ref="C79:D79"/>
    <mergeCell ref="C80:D80"/>
  </mergeCells>
  <pageMargins left="0.7" right="0.7" top="0.75" bottom="0.75" header="0.3" footer="0.3"/>
  <pageSetup paperSize="9" scale="37" orientation="portrait" r:id="rId1"/>
  <rowBreaks count="1" manualBreakCount="1">
    <brk id="7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CLARIFICATIONS</vt:lpstr>
      <vt:lpstr>Summary</vt:lpstr>
      <vt:lpstr>P1- Goyt</vt:lpstr>
      <vt:lpstr>P2-Goyt &amp; Combs Planting</vt:lpstr>
      <vt:lpstr>P3 Turley Gwks</vt:lpstr>
      <vt:lpstr>P4 Turley Planting</vt:lpstr>
      <vt:lpstr>P5- Soyland</vt:lpstr>
      <vt:lpstr>P6- Soyland Planting</vt:lpstr>
      <vt:lpstr>P7- Rivelin</vt:lpstr>
      <vt:lpstr>P8- Rivelin Planting</vt:lpstr>
      <vt:lpstr>P9- Crowden Planting</vt:lpstr>
      <vt:lpstr>P10- Featherbed Moss Science</vt:lpstr>
      <vt:lpstr>P11 - Brash &amp; Bale supply</vt:lpstr>
      <vt:lpstr>'P1- Goyt'!Print_Area</vt:lpstr>
      <vt:lpstr>'P10- Featherbed Moss Science'!Print_Area</vt:lpstr>
      <vt:lpstr>'P2-Goyt &amp; Combs Planting'!Print_Area</vt:lpstr>
      <vt:lpstr>'P3 Turley Gwks'!Print_Area</vt:lpstr>
      <vt:lpstr>'P4 Turley Planting'!Print_Area</vt:lpstr>
      <vt:lpstr>'P5- Soyland'!Print_Area</vt:lpstr>
      <vt:lpstr>'P6- Soyland Planting'!Print_Area</vt:lpstr>
      <vt:lpstr>'P7- Rivelin'!Print_Area</vt:lpstr>
      <vt:lpstr>'P8- Rivelin Planting'!Print_Area</vt:lpstr>
      <vt:lpstr>'P9- Crowden Planting'!Print_Area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Randle Jim</dc:creator>
  <cp:lastModifiedBy>Pembroke Chris</cp:lastModifiedBy>
  <dcterms:created xsi:type="dcterms:W3CDTF">2025-07-31T12:34:28Z</dcterms:created>
  <dcterms:modified xsi:type="dcterms:W3CDTF">2025-08-28T16:01:12Z</dcterms:modified>
</cp:coreProperties>
</file>