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04; Internal Walls &amp; Ceilings/"/>
    </mc:Choice>
  </mc:AlternateContent>
  <xr:revisionPtr revIDLastSave="461" documentId="8_{F2BFD6F2-B67A-479D-B764-8590E009DE45}" xr6:coauthVersionLast="47" xr6:coauthVersionMax="47" xr10:uidLastSave="{33E9E61F-8BA7-425B-A11A-1FF823598075}"/>
  <bookViews>
    <workbookView xWindow="9495" yWindow="0" windowWidth="14610" windowHeight="15585" tabRatio="866" xr2:uid="{34DA5650-171D-4B3A-A96B-7AE98EC62B82}"/>
  </bookViews>
  <sheets>
    <sheet name="Title" sheetId="1" r:id="rId1"/>
    <sheet name="Qualifications" sheetId="21" r:id="rId2"/>
    <sheet name="CSA" sheetId="2" r:id="rId3"/>
    <sheet name="Prelims" sheetId="3" r:id="rId4"/>
    <sheet name="SOW (4)" sheetId="8" r:id="rId5"/>
    <sheet name="Prov Sums" sheetId="17" r:id="rId6"/>
    <sheet name="Thank you" sheetId="16" r:id="rId7"/>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3" hidden="1">Prelims!$B$7:$G$22</definedName>
    <definedName name="_xlnm._FilterDatabase" localSheetId="5" hidden="1">'Prov Sums'!$B$7:$G$23</definedName>
    <definedName name="_xlnm._FilterDatabase" localSheetId="4" hidden="1">'SOW (4)'!$B$7:$G$41</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5"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5"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5"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5"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5"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5"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5"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5"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5">#REF!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CSA!$A$1:$D$22</definedName>
    <definedName name="_xlnm.Print_Area" localSheetId="3">Prelims!$A$1:$G$23</definedName>
    <definedName name="_xlnm.Print_Area" localSheetId="5">'Prov Sums'!$A$1:$G$50</definedName>
    <definedName name="_xlnm.Print_Area" localSheetId="4">'SOW (4)'!$A$1:$G$43</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5">'Prov Sums'!$1:$7</definedName>
    <definedName name="_xlnm.Print_Titles" localSheetId="1">Qualifications!$1:$7</definedName>
    <definedName name="_xlnm.Print_Titles" localSheetId="4">'SOW (4)'!$1:$7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5">#REF!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5"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5"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5"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5">#REF!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5"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5"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5"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5"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5"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5"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5"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5"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G12" i="3"/>
  <c r="G13" i="3"/>
  <c r="G14" i="3"/>
  <c r="G15" i="3"/>
  <c r="G16" i="3"/>
  <c r="G17" i="3"/>
  <c r="G18" i="3"/>
  <c r="G19" i="3"/>
  <c r="G20" i="3"/>
  <c r="G21" i="3"/>
  <c r="G8" i="3"/>
  <c r="G9" i="3"/>
  <c r="G10" i="3"/>
  <c r="B14" i="21"/>
  <c r="B15" i="21" s="1"/>
  <c r="B16" i="21" s="1"/>
  <c r="B17" i="21" s="1"/>
  <c r="B18" i="21" s="1"/>
  <c r="B19" i="21" s="1"/>
  <c r="B20" i="21" s="1"/>
  <c r="B21" i="21" s="1"/>
  <c r="B23" i="21" s="1"/>
  <c r="B24" i="21" s="1"/>
  <c r="B25" i="21" s="1"/>
  <c r="B26" i="21" s="1"/>
  <c r="B27" i="21" s="1"/>
  <c r="B31" i="21" s="1"/>
  <c r="B32" i="21" s="1"/>
  <c r="B33" i="21" s="1"/>
  <c r="B34" i="21" s="1"/>
  <c r="B35" i="21" s="1"/>
  <c r="G10" i="8" l="1"/>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D11" i="8"/>
  <c r="D10" i="8"/>
  <c r="C18" i="2"/>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F49" i="17"/>
  <c r="G49" i="17"/>
  <c r="G50" i="17" l="1"/>
  <c r="D18" i="2" s="1"/>
  <c r="G42" i="8" l="1"/>
  <c r="F42" i="8"/>
  <c r="G41" i="8"/>
  <c r="D33" i="8"/>
  <c r="D34" i="8" s="1"/>
  <c r="D27" i="8"/>
  <c r="D26" i="8"/>
  <c r="D25" i="8"/>
  <c r="D24" i="8"/>
  <c r="D20" i="8"/>
  <c r="D22" i="8" s="1"/>
  <c r="D19" i="8"/>
  <c r="D15" i="8"/>
  <c r="D14" i="8"/>
  <c r="G9" i="8"/>
  <c r="G8" i="8"/>
  <c r="C4" i="8"/>
  <c r="B2" i="8"/>
  <c r="B1" i="8"/>
  <c r="B2" i="3"/>
  <c r="B1" i="3"/>
  <c r="D20" i="2"/>
  <c r="C9" i="2"/>
  <c r="B2" i="2"/>
  <c r="B1" i="2"/>
  <c r="B6" i="1"/>
  <c r="D29" i="8" l="1"/>
  <c r="G23" i="3" l="1"/>
  <c r="D9" i="2" s="1"/>
  <c r="D11" i="2" s="1"/>
  <c r="G43" i="8"/>
  <c r="D14" i="2" s="1"/>
  <c r="D16" i="2" l="1"/>
  <c r="D22" i="2" l="1"/>
</calcChain>
</file>

<file path=xl/sharedStrings.xml><?xml version="1.0" encoding="utf-8"?>
<sst xmlns="http://schemas.openxmlformats.org/spreadsheetml/2006/main" count="140" uniqueCount="98">
  <si>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</si>
  <si>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</si>
  <si>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</si>
  <si>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</si>
  <si>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</si>
  <si>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</si>
  <si>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</si>
  <si>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</si>
  <si>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</si>
  <si>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</si>
  <si>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</si>
  <si>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</si>
  <si>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</si>
  <si>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</si>
  <si>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</si>
  <si>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</si>
  <si>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</si>
  <si>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Internal Walls &amp; Ceilings</t>
  </si>
  <si>
    <t>Measured Works Sub-total</t>
  </si>
  <si>
    <t>Provisional Sums Sub-total</t>
  </si>
  <si>
    <t>TOTAL - Tender Sum c/f to Form of Tender - exc. VAT</t>
  </si>
  <si>
    <t>Preliminaries / General Conditions</t>
  </si>
  <si>
    <t>Qty</t>
  </si>
  <si>
    <t>Unit</t>
  </si>
  <si>
    <t>Rate</t>
  </si>
  <si>
    <t>Total (£)</t>
  </si>
  <si>
    <t>item</t>
  </si>
  <si>
    <t>To Collection</t>
  </si>
  <si>
    <t>m2</t>
  </si>
  <si>
    <t>no</t>
  </si>
  <si>
    <t>m</t>
  </si>
  <si>
    <t>Any other works the contractor deems necessary for the Works:</t>
  </si>
  <si>
    <t>Internal Walls</t>
  </si>
  <si>
    <t>Patressing to internal walls; 12mm ply</t>
  </si>
  <si>
    <t>Medium Art deco lighting Cornice AD05</t>
  </si>
  <si>
    <t>Ceilings</t>
  </si>
  <si>
    <t>New ceiling to Hall 1</t>
  </si>
  <si>
    <t>200mm Celotex XR4000</t>
  </si>
  <si>
    <t>12.5mm foil backed plasterboard</t>
  </si>
  <si>
    <t xml:space="preserve">3 layer plaster detail to centre </t>
  </si>
  <si>
    <t>3mm skim</t>
  </si>
  <si>
    <t>New ceilings to Hall 2 &amp; Café</t>
  </si>
  <si>
    <t>200mm Rockwool RW5 mineral wool insulation</t>
  </si>
  <si>
    <t>Vapour barrier</t>
  </si>
  <si>
    <t>Muteboard 4 or Resoboard 4 to ceilings</t>
  </si>
  <si>
    <t>Generally</t>
  </si>
  <si>
    <t>Linear Coving light C383</t>
  </si>
  <si>
    <t>Large 3 step art deco cornice AD07</t>
  </si>
  <si>
    <t>Stillnote sound absorption panels; 1200x600</t>
  </si>
  <si>
    <t>Stillnote sound absorption panels; 800 dia</t>
  </si>
  <si>
    <t>12.5mm foil backed plasterboard; Fixed to existing joists</t>
  </si>
  <si>
    <t>Patch repairs to existing walls</t>
  </si>
  <si>
    <t>Psum</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</si>
  <si>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</si>
  <si>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</si>
  <si>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2.4.2</t>
  </si>
  <si>
    <t>2.4.3</t>
  </si>
  <si>
    <t>2.4.4</t>
  </si>
  <si>
    <t>2.4.5</t>
  </si>
  <si>
    <t>2.4.6</t>
  </si>
  <si>
    <t>2.4.7</t>
  </si>
  <si>
    <t>2.4.8</t>
  </si>
  <si>
    <t>2.4.9</t>
  </si>
  <si>
    <t>2.4.10</t>
  </si>
  <si>
    <t>2.4.11</t>
  </si>
  <si>
    <t>2.4.12</t>
  </si>
  <si>
    <t>2.4.13</t>
  </si>
  <si>
    <t>2.4.14</t>
  </si>
  <si>
    <t>2.4.15</t>
  </si>
  <si>
    <t>2.4.16</t>
  </si>
  <si>
    <t>2.4.17</t>
  </si>
  <si>
    <t>2.4.18</t>
  </si>
  <si>
    <t>2.4.19</t>
  </si>
  <si>
    <t>2.4.20</t>
  </si>
  <si>
    <t>2.4.21</t>
  </si>
  <si>
    <t>Making good to internal walls; Generally</t>
  </si>
  <si>
    <t>Provisional Sums</t>
  </si>
  <si>
    <t>12.5mm Gyproc Soundbloc to new internal studwork walls; 1 layer each side</t>
  </si>
  <si>
    <t>Minimum 25mm of 10kg/m3 propriatary sound insulation quilt suspended in the stud</t>
  </si>
  <si>
    <r>
      <t xml:space="preserve">Linings to external walls; Existing external walls to be lined as shown and as DBEIS Retrofit Internal Wall Insulation – Guide to Best Practice – 2021 (clauses 46 and 48); VCL with void vented top and </t>
    </r>
    <r>
      <rPr>
        <i/>
        <sz val="10"/>
        <rFont val="Aptos"/>
        <family val="2"/>
      </rPr>
      <t>bottom; Mounted on timber battens (BY OTHERS);</t>
    </r>
    <r>
      <rPr>
        <sz val="10"/>
        <rFont val="Aptos"/>
        <family val="2"/>
      </rPr>
      <t xml:space="preserve"> Celotex PL4000 50mm insulation; 3mm skim; Wall insulation to be continuous with roof insulation level and taken below floor insulation levels as manufacturer’s details</t>
    </r>
  </si>
  <si>
    <t>2.4.1</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</si>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</sst>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6"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8"/>
      <name val="Aptos Narrow"/>
      <family val="2"/>
      <scheme val="minor"/>
    </font>
    <font>
      <i/>
      <sz val="10"/>
      <name val="Aptos"/>
      <family val="2"/>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46">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0" fontId="25" fillId="0" borderId="0" xfId="0" applyFont="1" applyAlignment="1">
      <alignment horizontal="center"/>
    </xf>
    <xf numFmtId="0" fontId="26" fillId="0" borderId="0" xfId="4" applyFont="1" applyAlignment="1">
      <alignment horizontal="center"/>
    </xf>
    <xf numFmtId="165" fontId="9" fillId="0" borderId="28" xfId="0" applyNumberFormat="1" applyFont="1" applyBorder="1" applyAlignment="1">
      <alignment horizontal="center" vertical="top"/>
    </xf>
    <xf numFmtId="2" fontId="23" fillId="0" borderId="28" xfId="0" applyNumberFormat="1" applyFont="1" applyBorder="1" applyAlignment="1">
      <alignment horizontal="center" vertical="top"/>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4" fillId="0" borderId="6" xfId="5" applyFont="1" applyBorder="1" applyAlignment="1">
      <alignment vertical="top" wrapText="1"/>
    </xf>
    <xf numFmtId="0" fontId="21" fillId="0" borderId="0" xfId="0" quotePrefix="1" applyFont="1" applyAlignment="1">
      <alignment horizontal="left"/>
    </xf>
    <xf numFmtId="0" fontId="31" fillId="0" borderId="0" xfId="0" applyFont="1" applyAlignment="1">
      <alignment horizontal="left" indent="2"/>
    </xf>
    <xf numFmtId="49" fontId="31" fillId="0" borderId="0" xfId="0" applyNumberFormat="1" applyFont="1" applyAlignment="1">
      <alignment horizontal="left" indent="2"/>
    </xf>
    <xf numFmtId="49" fontId="32" fillId="0" borderId="0" xfId="0" applyNumberFormat="1" applyFont="1" applyAlignment="1">
      <alignment horizontal="left"/>
    </xf>
    <xf numFmtId="0" fontId="21" fillId="0" borderId="0" xfId="0" applyFont="1" applyAlignment="1">
      <alignment horizontal="left"/>
    </xf>
    <xf numFmtId="0" fontId="18" fillId="0" borderId="0" xfId="0" applyFont="1"/>
    <xf numFmtId="0" fontId="33" fillId="2" borderId="13" xfId="0" applyFont="1" applyFill="1" applyBorder="1" applyAlignment="1">
      <alignment horizontal="left" vertical="center" wrapText="1" indent="1"/>
    </xf>
    <xf numFmtId="0" fontId="33"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4" xfId="0" applyFont="1" applyBorder="1" applyAlignment="1">
      <alignment vertical="top"/>
    </xf>
    <xf numFmtId="2" fontId="24" fillId="0" borderId="8" xfId="0" applyNumberFormat="1" applyFont="1" applyBorder="1" applyAlignment="1">
      <alignment horizontal="center" vertical="top"/>
    </xf>
    <xf numFmtId="2" fontId="34" fillId="0" borderId="35" xfId="0" applyNumberFormat="1" applyFont="1" applyBorder="1" applyAlignment="1">
      <alignment horizontal="left" vertical="top" wrapText="1"/>
    </xf>
    <xf numFmtId="2" fontId="23" fillId="0" borderId="35" xfId="0" applyNumberFormat="1" applyFont="1" applyBorder="1" applyAlignment="1">
      <alignment horizontal="left" vertical="top" wrapText="1"/>
    </xf>
    <xf numFmtId="2" fontId="24" fillId="0" borderId="35"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5" xfId="0" applyNumberFormat="1" applyFont="1" applyBorder="1" applyAlignment="1">
      <alignment horizontal="left" vertical="top" wrapText="1" indent="1"/>
    </xf>
    <xf numFmtId="2" fontId="35" fillId="0" borderId="35"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06735A66-EB0C-443B-941B-47F5CA2221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7" sqref="B7"/>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94</v>
      </c>
    </row>
    <row r="23" spans="1:5" ht="18.75" x14ac:dyDescent="0.3">
      <c r="B23" s="12" t="s">
        <v>95</v>
      </c>
    </row>
    <row r="24" spans="1:5" ht="37.5" x14ac:dyDescent="0.3">
      <c r="B24" s="13" t="s">
        <v>96</v>
      </c>
    </row>
    <row r="25" spans="1:5" ht="37.5" x14ac:dyDescent="0.3">
      <c r="B25" s="13" t="s">
        <v>97</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B8" sqref="B8"/>
    </sheetView>
  </sheetViews>
  <sheetFormatPr defaultColWidth="8" defaultRowHeight="15" x14ac:dyDescent="0.25"/>
  <cols>
    <col min="1" max="1" width="4.85546875" style="2" customWidth="1"/>
    <col min="2" max="2" width="9.7109375" style="75" bestFit="1" customWidth="1"/>
    <col min="3" max="3" width="84.28515625" style="126" customWidth="1"/>
    <col min="4" max="16384" width="8" style="2"/>
  </cols>
  <sheetData>
    <row r="1" spans="2:3" ht="19.5" x14ac:dyDescent="0.3">
      <c r="B1" s="121" t="s">
        <v>5</v>
      </c>
      <c r="C1" s="122"/>
    </row>
    <row r="2" spans="2:3" ht="19.5" x14ac:dyDescent="0.3">
      <c r="B2" s="121" t="s">
        <v>3</v>
      </c>
      <c r="C2" s="123"/>
    </row>
    <row r="3" spans="2:3" ht="19.5" x14ac:dyDescent="0.3">
      <c r="B3" s="124"/>
      <c r="C3" s="123"/>
    </row>
    <row r="4" spans="2:3" ht="19.5" x14ac:dyDescent="0.3">
      <c r="B4" s="125" t="s">
        <v>81</v>
      </c>
      <c r="C4" s="123"/>
    </row>
    <row r="5" spans="2:3" ht="15.75" thickBot="1" x14ac:dyDescent="0.3"/>
    <row r="6" spans="2:3" ht="16.5" thickBot="1" x14ac:dyDescent="0.3">
      <c r="B6" s="127" t="s">
        <v>82</v>
      </c>
      <c r="C6" s="128" t="s">
        <v>83</v>
      </c>
    </row>
    <row r="7" spans="2:3" x14ac:dyDescent="0.25">
      <c r="B7" s="129"/>
      <c r="C7" s="130"/>
    </row>
    <row r="8" spans="2:3" x14ac:dyDescent="0.25">
      <c r="B8" s="131"/>
      <c r="C8" s="132" t="s">
        <v>84</v>
      </c>
    </row>
    <row r="9" spans="2:3" x14ac:dyDescent="0.25">
      <c r="B9" s="131"/>
      <c r="C9" s="133"/>
    </row>
    <row r="10" spans="2:3" x14ac:dyDescent="0.25">
      <c r="B10" s="131"/>
      <c r="C10" s="134" t="s">
        <v>85</v>
      </c>
    </row>
    <row r="11" spans="2:3" ht="40.5" x14ac:dyDescent="0.25">
      <c r="B11" s="135">
        <v>1.01</v>
      </c>
      <c r="C11" s="138" t="s">
        <v>89</v>
      </c>
    </row>
    <row r="12" spans="2:3" x14ac:dyDescent="0.25">
      <c r="B12" s="135"/>
      <c r="C12" s="138"/>
    </row>
    <row r="13" spans="2:3" x14ac:dyDescent="0.25">
      <c r="B13" s="135"/>
      <c r="C13" s="139" t="s">
        <v>90</v>
      </c>
    </row>
    <row r="14" spans="2:3" x14ac:dyDescent="0.25">
      <c r="B14" s="135">
        <f>B11+0.01</f>
        <v>1.02</v>
      </c>
      <c r="C14" s="138"/>
    </row>
    <row r="15" spans="2:3" x14ac:dyDescent="0.25">
      <c r="B15" s="135">
        <f t="shared" ref="B15:B21" si="0">B14+0.01</f>
        <v>1.03</v>
      </c>
      <c r="C15" s="138"/>
    </row>
    <row r="16" spans="2:3" x14ac:dyDescent="0.25">
      <c r="B16" s="135">
        <f t="shared" si="0"/>
        <v>1.04</v>
      </c>
      <c r="C16" s="138"/>
    </row>
    <row r="17" spans="2:3" x14ac:dyDescent="0.25">
      <c r="B17" s="135">
        <f t="shared" si="0"/>
        <v>1.05</v>
      </c>
      <c r="C17" s="138"/>
    </row>
    <row r="18" spans="2:3" x14ac:dyDescent="0.25">
      <c r="B18" s="135">
        <f t="shared" si="0"/>
        <v>1.06</v>
      </c>
      <c r="C18" s="138"/>
    </row>
    <row r="19" spans="2:3" x14ac:dyDescent="0.25">
      <c r="B19" s="135">
        <f t="shared" si="0"/>
        <v>1.07</v>
      </c>
      <c r="C19" s="138"/>
    </row>
    <row r="20" spans="2:3" x14ac:dyDescent="0.25">
      <c r="B20" s="135">
        <f t="shared" si="0"/>
        <v>1.08</v>
      </c>
      <c r="C20" s="138"/>
    </row>
    <row r="21" spans="2:3" x14ac:dyDescent="0.25">
      <c r="B21" s="135">
        <f t="shared" si="0"/>
        <v>1.0900000000000001</v>
      </c>
      <c r="C21" s="138"/>
    </row>
    <row r="22" spans="2:3" x14ac:dyDescent="0.25">
      <c r="B22" s="135">
        <v>1.1000000000000001</v>
      </c>
      <c r="C22" s="138"/>
    </row>
    <row r="23" spans="2:3" x14ac:dyDescent="0.25">
      <c r="B23" s="135">
        <f>B22+0.01</f>
        <v>1.1100000000000001</v>
      </c>
      <c r="C23" s="138"/>
    </row>
    <row r="24" spans="2:3" x14ac:dyDescent="0.25">
      <c r="B24" s="135">
        <f>B23+0.01</f>
        <v>1.1200000000000001</v>
      </c>
      <c r="C24" s="138"/>
    </row>
    <row r="25" spans="2:3" x14ac:dyDescent="0.25">
      <c r="B25" s="135">
        <f t="shared" ref="B25:B27" si="1">B24+0.01</f>
        <v>1.1300000000000001</v>
      </c>
      <c r="C25" s="138"/>
    </row>
    <row r="26" spans="2:3" x14ac:dyDescent="0.25">
      <c r="B26" s="135">
        <f t="shared" si="1"/>
        <v>1.1400000000000001</v>
      </c>
      <c r="C26" s="138"/>
    </row>
    <row r="27" spans="2:3" x14ac:dyDescent="0.25">
      <c r="B27" s="135">
        <f t="shared" si="1"/>
        <v>1.1500000000000001</v>
      </c>
      <c r="C27" s="138"/>
    </row>
    <row r="28" spans="2:3" x14ac:dyDescent="0.25">
      <c r="B28" s="135"/>
      <c r="C28" s="138"/>
    </row>
    <row r="29" spans="2:3" x14ac:dyDescent="0.25">
      <c r="B29" s="135"/>
      <c r="C29" s="132" t="s">
        <v>86</v>
      </c>
    </row>
    <row r="30" spans="2:3" x14ac:dyDescent="0.25">
      <c r="B30" s="135"/>
      <c r="C30" s="134" t="s">
        <v>87</v>
      </c>
    </row>
    <row r="31" spans="2:3" x14ac:dyDescent="0.25">
      <c r="B31" s="135">
        <f>B27+0.01</f>
        <v>1.1600000000000001</v>
      </c>
      <c r="C31" s="138" t="s">
        <v>88</v>
      </c>
    </row>
    <row r="32" spans="2:3" x14ac:dyDescent="0.25">
      <c r="B32" s="135">
        <f>B31+0.01</f>
        <v>1.1700000000000002</v>
      </c>
      <c r="C32" s="138"/>
    </row>
    <row r="33" spans="2:3" x14ac:dyDescent="0.25">
      <c r="B33" s="135">
        <f t="shared" ref="B33:B35" si="2">B32+0.01</f>
        <v>1.1800000000000002</v>
      </c>
      <c r="C33" s="138"/>
    </row>
    <row r="34" spans="2:3" x14ac:dyDescent="0.25">
      <c r="B34" s="135">
        <f t="shared" si="2"/>
        <v>1.1900000000000002</v>
      </c>
      <c r="C34" s="138"/>
    </row>
    <row r="35" spans="2:3" x14ac:dyDescent="0.25">
      <c r="B35" s="135">
        <f t="shared" si="2"/>
        <v>1.2000000000000002</v>
      </c>
      <c r="C35" s="138"/>
    </row>
    <row r="36" spans="2:3" ht="15.75" thickBot="1" x14ac:dyDescent="0.3">
      <c r="B36" s="136"/>
      <c r="C36" s="137"/>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4"/>
  <sheetViews>
    <sheetView showGridLines="0" view="pageLayout" zoomScale="85" zoomScaleNormal="80" zoomScaleSheetLayoutView="70" zoomScalePageLayoutView="85" workbookViewId="0">
      <selection activeCell="A10" sqref="A10:XFD10"/>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Prelims!G23</f>
        <v>0</v>
      </c>
    </row>
    <row r="10" spans="2:4" ht="15.75" thickBot="1" x14ac:dyDescent="0.3">
      <c r="B10" s="32"/>
      <c r="C10" s="33"/>
      <c r="D10" s="29"/>
    </row>
    <row r="11" spans="2:4" ht="15.75" thickBot="1" x14ac:dyDescent="0.3">
      <c r="B11" s="34"/>
      <c r="C11" s="35" t="s">
        <v>15</v>
      </c>
      <c r="D11" s="36">
        <f>SUM(D7:D10)</f>
        <v>0</v>
      </c>
    </row>
    <row r="12" spans="2:4" x14ac:dyDescent="0.25">
      <c r="B12" s="37"/>
      <c r="C12" s="38"/>
      <c r="D12" s="29"/>
    </row>
    <row r="13" spans="2:4" x14ac:dyDescent="0.25">
      <c r="B13" s="39">
        <v>2</v>
      </c>
      <c r="C13" s="40" t="s">
        <v>16</v>
      </c>
      <c r="D13" s="29"/>
    </row>
    <row r="14" spans="2:4" x14ac:dyDescent="0.25">
      <c r="B14" s="41">
        <v>2.4</v>
      </c>
      <c r="C14" s="42" t="s">
        <v>17</v>
      </c>
      <c r="D14" s="29">
        <f>'SOW (4)'!$G$43</f>
        <v>0</v>
      </c>
    </row>
    <row r="15" spans="2:4" ht="15.75" thickBot="1" x14ac:dyDescent="0.3">
      <c r="B15" s="43"/>
      <c r="C15" s="44"/>
      <c r="D15" s="29"/>
    </row>
    <row r="16" spans="2:4" ht="15.75" thickBot="1" x14ac:dyDescent="0.3">
      <c r="B16" s="45"/>
      <c r="C16" s="35" t="s">
        <v>18</v>
      </c>
      <c r="D16" s="36">
        <f>SUM(D12:D15)</f>
        <v>0</v>
      </c>
    </row>
    <row r="17" spans="2:4" x14ac:dyDescent="0.25">
      <c r="B17" s="46"/>
      <c r="C17" s="47"/>
      <c r="D17" s="29"/>
    </row>
    <row r="18" spans="2:4" x14ac:dyDescent="0.25">
      <c r="B18" s="41">
        <v>3</v>
      </c>
      <c r="C18" s="40" t="str">
        <f>'Prov Sums'!B4</f>
        <v>Provisional Sums</v>
      </c>
      <c r="D18" s="29">
        <f>'Prov Sums'!G50</f>
        <v>0</v>
      </c>
    </row>
    <row r="19" spans="2:4" ht="15.75" thickBot="1" x14ac:dyDescent="0.3">
      <c r="B19" s="43"/>
      <c r="C19" s="44"/>
      <c r="D19" s="29"/>
    </row>
    <row r="20" spans="2:4" ht="15.75" thickBot="1" x14ac:dyDescent="0.3">
      <c r="B20" s="45"/>
      <c r="C20" s="35" t="s">
        <v>19</v>
      </c>
      <c r="D20" s="36">
        <f>SUM(D17:D19)</f>
        <v>0</v>
      </c>
    </row>
    <row r="21" spans="2:4" ht="15.75" thickBot="1" x14ac:dyDescent="0.3">
      <c r="B21" s="49"/>
      <c r="C21" s="48"/>
      <c r="D21" s="29"/>
    </row>
    <row r="22" spans="2:4" ht="15.75" thickBot="1" x14ac:dyDescent="0.3">
      <c r="B22" s="50"/>
      <c r="C22" s="35" t="s">
        <v>20</v>
      </c>
      <c r="D22" s="36">
        <f>D20+D16+D11</f>
        <v>0</v>
      </c>
    </row>
    <row r="24" spans="2:4" x14ac:dyDescent="0.25">
      <c r="D24" s="51"/>
    </row>
  </sheetData>
  <hyperlinks>
    <hyperlink ref="B14" location="'SOW (4)'!Print_Area" display="'SOW (4)'!Print_Area" xr:uid="{2A91524A-E719-4E5A-8EC5-5ACA1E1C0145}"/>
    <hyperlink ref="B18" location="'Prov Sums'!Print_Area" display="'Prov Sums'!Print_Area" xr:uid="{724D5924-941B-40A6-829F-2978EBB1CCDB}"/>
    <hyperlink ref="B9" location="Preambles!Print_Area" display="Preambles!Print_Area" xr:uid="{24964623-31E3-472C-9F63-70905CDD4F49}"/>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23"/>
  <sheetViews>
    <sheetView showGridLines="0" view="pageLayout" zoomScaleNormal="85" zoomScaleSheetLayoutView="80" workbookViewId="0">
      <selection activeCell="D14" sqref="D14"/>
    </sheetView>
  </sheetViews>
  <sheetFormatPr defaultColWidth="7.7109375" defaultRowHeight="15" x14ac:dyDescent="0.25"/>
  <cols>
    <col min="1" max="1" width="5" style="2" customWidth="1"/>
    <col min="2" max="2" width="7.85546875" style="2" customWidth="1"/>
    <col min="3" max="3" width="46.28515625" style="2" customWidth="1"/>
    <col min="4" max="4" width="6.5703125" style="53"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2"/>
    </row>
    <row r="2" spans="2:7" ht="19.5" x14ac:dyDescent="0.3">
      <c r="B2" s="15" t="str">
        <f>job_no</f>
        <v>C2086</v>
      </c>
      <c r="C2" s="54"/>
    </row>
    <row r="3" spans="2:7" ht="19.5" x14ac:dyDescent="0.3">
      <c r="B3" s="18"/>
      <c r="C3" s="54"/>
    </row>
    <row r="4" spans="2:7" ht="19.5" x14ac:dyDescent="0.3">
      <c r="B4" s="19">
        <v>1.1000000000000001</v>
      </c>
      <c r="C4" s="19" t="s">
        <v>21</v>
      </c>
    </row>
    <row r="6" spans="2:7" ht="15.75" customHeight="1" x14ac:dyDescent="0.25">
      <c r="B6" s="55" t="s">
        <v>11</v>
      </c>
      <c r="C6" s="56" t="s">
        <v>12</v>
      </c>
      <c r="D6" s="57" t="s">
        <v>22</v>
      </c>
      <c r="E6" s="57" t="s">
        <v>23</v>
      </c>
      <c r="F6" s="58" t="s">
        <v>24</v>
      </c>
      <c r="G6" s="58" t="s">
        <v>25</v>
      </c>
    </row>
    <row r="7" spans="2:7" ht="7.5" customHeight="1" x14ac:dyDescent="0.25">
      <c r="B7" s="59"/>
      <c r="C7" s="60"/>
      <c r="D7" s="61"/>
      <c r="E7" s="59"/>
      <c r="F7" s="62"/>
      <c r="G7" s="63"/>
    </row>
    <row r="8" spans="2:7" x14ac:dyDescent="0.25">
      <c r="B8" s="115"/>
      <c r="C8" s="114"/>
      <c r="D8" s="116"/>
      <c r="E8" s="117"/>
      <c r="F8" s="87"/>
      <c r="G8" s="88">
        <f t="shared" ref="G8:G21" si="0">F8*D8</f>
        <v>0</v>
      </c>
    </row>
    <row r="9" spans="2:7" ht="27" x14ac:dyDescent="0.25">
      <c r="B9" s="115"/>
      <c r="C9" s="118" t="s">
        <v>31</v>
      </c>
      <c r="D9" s="116"/>
      <c r="E9" s="117"/>
      <c r="F9" s="87"/>
      <c r="G9" s="88">
        <f t="shared" si="0"/>
        <v>0</v>
      </c>
    </row>
    <row r="10" spans="2:7" ht="40.5" x14ac:dyDescent="0.25">
      <c r="B10" s="115" t="s">
        <v>91</v>
      </c>
      <c r="C10" s="114" t="s">
        <v>92</v>
      </c>
      <c r="D10" s="116">
        <v>1</v>
      </c>
      <c r="E10" s="117" t="s">
        <v>93</v>
      </c>
      <c r="F10" s="87"/>
      <c r="G10" s="88">
        <f t="shared" si="0"/>
        <v>0</v>
      </c>
    </row>
    <row r="11" spans="2:7" x14ac:dyDescent="0.25">
      <c r="B11" s="115"/>
      <c r="C11" s="114"/>
      <c r="D11" s="116"/>
      <c r="E11" s="117"/>
      <c r="F11" s="87"/>
      <c r="G11" s="88">
        <f t="shared" si="0"/>
        <v>0</v>
      </c>
    </row>
    <row r="12" spans="2:7" x14ac:dyDescent="0.25">
      <c r="B12" s="115"/>
      <c r="C12" s="114"/>
      <c r="D12" s="116"/>
      <c r="E12" s="117"/>
      <c r="F12" s="87"/>
      <c r="G12" s="88">
        <f t="shared" si="0"/>
        <v>0</v>
      </c>
    </row>
    <row r="13" spans="2:7" x14ac:dyDescent="0.25">
      <c r="B13" s="115"/>
      <c r="C13" s="114"/>
      <c r="D13" s="116"/>
      <c r="E13" s="117"/>
      <c r="F13" s="87"/>
      <c r="G13" s="88">
        <f t="shared" si="0"/>
        <v>0</v>
      </c>
    </row>
    <row r="14" spans="2:7" x14ac:dyDescent="0.25">
      <c r="B14" s="115"/>
      <c r="C14" s="114"/>
      <c r="D14" s="116"/>
      <c r="E14" s="117"/>
      <c r="F14" s="87"/>
      <c r="G14" s="88">
        <f t="shared" si="0"/>
        <v>0</v>
      </c>
    </row>
    <row r="15" spans="2:7" x14ac:dyDescent="0.25">
      <c r="B15" s="115"/>
      <c r="C15" s="114"/>
      <c r="D15" s="116"/>
      <c r="E15" s="117"/>
      <c r="F15" s="87"/>
      <c r="G15" s="88">
        <f t="shared" si="0"/>
        <v>0</v>
      </c>
    </row>
    <row r="16" spans="2:7" x14ac:dyDescent="0.25">
      <c r="B16" s="115"/>
      <c r="C16" s="114"/>
      <c r="D16" s="116"/>
      <c r="E16" s="117"/>
      <c r="F16" s="87"/>
      <c r="G16" s="88">
        <f t="shared" si="0"/>
        <v>0</v>
      </c>
    </row>
    <row r="17" spans="2:7" x14ac:dyDescent="0.25">
      <c r="B17" s="115"/>
      <c r="C17" s="114"/>
      <c r="D17" s="116"/>
      <c r="E17" s="117"/>
      <c r="F17" s="87"/>
      <c r="G17" s="88">
        <f t="shared" si="0"/>
        <v>0</v>
      </c>
    </row>
    <row r="18" spans="2:7" x14ac:dyDescent="0.25">
      <c r="B18" s="115"/>
      <c r="C18" s="114"/>
      <c r="D18" s="116"/>
      <c r="E18" s="117"/>
      <c r="F18" s="87"/>
      <c r="G18" s="88">
        <f t="shared" si="0"/>
        <v>0</v>
      </c>
    </row>
    <row r="19" spans="2:7" x14ac:dyDescent="0.25">
      <c r="B19" s="115"/>
      <c r="C19" s="114"/>
      <c r="D19" s="116"/>
      <c r="E19" s="117"/>
      <c r="F19" s="87"/>
      <c r="G19" s="88">
        <f t="shared" si="0"/>
        <v>0</v>
      </c>
    </row>
    <row r="20" spans="2:7" x14ac:dyDescent="0.25">
      <c r="B20" s="115"/>
      <c r="C20" s="114"/>
      <c r="D20" s="116"/>
      <c r="E20" s="117"/>
      <c r="F20" s="87"/>
      <c r="G20" s="88">
        <f t="shared" si="0"/>
        <v>0</v>
      </c>
    </row>
    <row r="21" spans="2:7" ht="15.75" thickBot="1" x14ac:dyDescent="0.3">
      <c r="B21" s="119"/>
      <c r="C21" s="114"/>
      <c r="D21" s="116"/>
      <c r="E21" s="117"/>
      <c r="F21" s="87"/>
      <c r="G21" s="88">
        <f t="shared" si="0"/>
        <v>0</v>
      </c>
    </row>
    <row r="22" spans="2:7" ht="15.75" hidden="1" customHeight="1" x14ac:dyDescent="0.25">
      <c r="B22" s="66"/>
      <c r="C22" s="67"/>
      <c r="D22" s="68"/>
      <c r="E22" s="69"/>
      <c r="F22" s="70"/>
      <c r="G22" s="71"/>
    </row>
    <row r="23" spans="2:7" x14ac:dyDescent="0.25">
      <c r="B23" s="140" t="s">
        <v>27</v>
      </c>
      <c r="C23" s="141"/>
      <c r="D23" s="141"/>
      <c r="E23" s="141"/>
      <c r="F23" s="142"/>
      <c r="G23" s="72">
        <f>SUM(G6:G22)</f>
        <v>0</v>
      </c>
    </row>
  </sheetData>
  <autoFilter ref="B7:G22" xr:uid="{D22497C0-5A93-4B65-8542-C37C29393912}"/>
  <mergeCells count="1">
    <mergeCell ref="B23:F23"/>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0D915-1751-4732-80F7-FB8AFAB49DEC}">
  <dimension ref="B1:H43"/>
  <sheetViews>
    <sheetView showGridLines="0" view="pageLayout" zoomScaleNormal="85" zoomScaleSheetLayoutView="80" workbookViewId="0">
      <selection activeCell="C16" sqref="C16"/>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3" customWidth="1"/>
    <col min="5" max="5" width="7.28515625" style="53" customWidth="1"/>
    <col min="6" max="6" width="13.5703125" style="20" customWidth="1"/>
    <col min="7" max="7" width="14.28515625" style="20" customWidth="1"/>
    <col min="8" max="16384" width="9.140625" style="2"/>
  </cols>
  <sheetData>
    <row r="1" spans="2:8" ht="19.5" x14ac:dyDescent="0.3">
      <c r="B1" s="15" t="str">
        <f>proj_title</f>
        <v>Swanspool Pavillion</v>
      </c>
      <c r="C1" s="52"/>
    </row>
    <row r="2" spans="2:8" ht="19.5" x14ac:dyDescent="0.3">
      <c r="B2" s="15" t="str">
        <f>job_no</f>
        <v>C2086</v>
      </c>
      <c r="C2" s="6"/>
      <c r="F2" s="73"/>
      <c r="G2" s="73"/>
    </row>
    <row r="3" spans="2:8" x14ac:dyDescent="0.25">
      <c r="B3" s="6"/>
      <c r="C3" s="6"/>
      <c r="F3" s="73"/>
      <c r="G3" s="73"/>
    </row>
    <row r="4" spans="2:8" s="7" customFormat="1" ht="19.5" customHeight="1" x14ac:dyDescent="0.3">
      <c r="B4" s="8">
        <v>2.4</v>
      </c>
      <c r="C4" s="11" t="str">
        <f>CSA!C14</f>
        <v>Internal Walls &amp; Ceilings</v>
      </c>
      <c r="D4" s="53"/>
      <c r="E4" s="53"/>
      <c r="F4" s="73"/>
      <c r="G4" s="73"/>
    </row>
    <row r="5" spans="2:8" ht="15.75" customHeight="1" x14ac:dyDescent="0.25">
      <c r="B5" s="74"/>
      <c r="C5" s="74"/>
      <c r="D5" s="76"/>
      <c r="E5" s="76"/>
      <c r="F5" s="73"/>
      <c r="G5" s="77"/>
      <c r="H5" s="7"/>
    </row>
    <row r="6" spans="2:8" ht="15.75" customHeight="1" x14ac:dyDescent="0.25">
      <c r="B6" s="55" t="s">
        <v>11</v>
      </c>
      <c r="C6" s="56" t="s">
        <v>12</v>
      </c>
      <c r="D6" s="57" t="s">
        <v>22</v>
      </c>
      <c r="E6" s="57" t="s">
        <v>23</v>
      </c>
      <c r="F6" s="58" t="s">
        <v>24</v>
      </c>
      <c r="G6" s="58" t="s">
        <v>25</v>
      </c>
      <c r="H6" s="7"/>
    </row>
    <row r="7" spans="2:8" ht="7.5" customHeight="1" x14ac:dyDescent="0.25">
      <c r="B7" s="78"/>
      <c r="C7" s="79"/>
      <c r="D7" s="104"/>
      <c r="E7" s="80"/>
      <c r="F7" s="64"/>
      <c r="G7" s="65"/>
      <c r="H7" s="7"/>
    </row>
    <row r="8" spans="2:8" hidden="1" x14ac:dyDescent="0.25">
      <c r="B8" s="81"/>
      <c r="C8" s="82"/>
      <c r="D8" s="105"/>
      <c r="E8" s="83"/>
      <c r="F8" s="64"/>
      <c r="G8" s="65" t="str">
        <f>IFERROR(IF(D8="","",F8*D8),0)</f>
        <v/>
      </c>
      <c r="H8" s="7"/>
    </row>
    <row r="9" spans="2:8" s="90" customFormat="1" ht="13.5" x14ac:dyDescent="0.25">
      <c r="B9" s="84"/>
      <c r="C9" s="92" t="s">
        <v>32</v>
      </c>
      <c r="D9" s="106"/>
      <c r="E9" s="86"/>
      <c r="F9" s="87"/>
      <c r="G9" s="88" t="str">
        <f>IFERROR(IF(D9="","",F9*D9),0)</f>
        <v/>
      </c>
      <c r="H9" s="89"/>
    </row>
    <row r="10" spans="2:8" s="90" customFormat="1" ht="27" x14ac:dyDescent="0.25">
      <c r="B10" s="113" t="s">
        <v>80</v>
      </c>
      <c r="C10" s="85" t="s">
        <v>77</v>
      </c>
      <c r="D10" s="106">
        <f>(20*2.4)-(4*2.1)</f>
        <v>39.6</v>
      </c>
      <c r="E10" s="86" t="s">
        <v>28</v>
      </c>
      <c r="F10" s="87"/>
      <c r="G10" s="88">
        <f t="shared" ref="G10:G40" si="0">IFERROR(IF(D10="","",F10*D10),0)</f>
        <v>0</v>
      </c>
      <c r="H10" s="89"/>
    </row>
    <row r="11" spans="2:8" s="90" customFormat="1" ht="27" x14ac:dyDescent="0.25">
      <c r="B11" s="113" t="s">
        <v>55</v>
      </c>
      <c r="C11" s="85" t="s">
        <v>78</v>
      </c>
      <c r="D11" s="106">
        <f>(20*2.4)-(4*2.1)</f>
        <v>39.6</v>
      </c>
      <c r="E11" s="86" t="s">
        <v>28</v>
      </c>
      <c r="F11" s="87"/>
      <c r="G11" s="88">
        <f t="shared" si="0"/>
        <v>0</v>
      </c>
      <c r="H11" s="89"/>
    </row>
    <row r="12" spans="2:8" s="90" customFormat="1" ht="13.5" x14ac:dyDescent="0.25">
      <c r="B12" s="113" t="s">
        <v>56</v>
      </c>
      <c r="C12" s="85" t="s">
        <v>40</v>
      </c>
      <c r="D12" s="106">
        <v>80</v>
      </c>
      <c r="E12" s="86" t="s">
        <v>28</v>
      </c>
      <c r="F12" s="87"/>
      <c r="G12" s="88">
        <f t="shared" si="0"/>
        <v>0</v>
      </c>
      <c r="H12" s="89"/>
    </row>
    <row r="13" spans="2:8" s="90" customFormat="1" ht="13.5" x14ac:dyDescent="0.25">
      <c r="B13" s="113" t="s">
        <v>57</v>
      </c>
      <c r="C13" s="85" t="s">
        <v>33</v>
      </c>
      <c r="D13" s="106">
        <v>1</v>
      </c>
      <c r="E13" s="86" t="s">
        <v>28</v>
      </c>
      <c r="F13" s="87"/>
      <c r="G13" s="88">
        <f t="shared" si="0"/>
        <v>0</v>
      </c>
      <c r="H13" s="89"/>
    </row>
    <row r="14" spans="2:8" s="90" customFormat="1" ht="108" x14ac:dyDescent="0.25">
      <c r="B14" s="113" t="s">
        <v>58</v>
      </c>
      <c r="C14" s="85" t="s">
        <v>79</v>
      </c>
      <c r="D14" s="106">
        <f>(8*2.37)-(1.342*1.842)+(16.56*2.37)-(2*1.426*1.842)-(1.842*1.252)+(5.8*2.37)-(1.426*1.842)-(1.426*2.1)+(37.8*3.56)-(2*(3.264*1.202*2)+(4.493*1.83))-(2.43*(4.705+5.644))+(3*2.4)-(1.8*2.1)+(1.25*2.37)+(8*2.37)-(2*0.924*0.929)-(0.924*0.636)-(0.924*1.232)+(6.9*2.37)+(5.1*2.37)</f>
        <v>192.14447999999999</v>
      </c>
      <c r="E14" s="86" t="s">
        <v>28</v>
      </c>
      <c r="F14" s="87"/>
      <c r="G14" s="88">
        <f t="shared" si="0"/>
        <v>0</v>
      </c>
      <c r="H14" s="89"/>
    </row>
    <row r="15" spans="2:8" s="90" customFormat="1" ht="13.5" x14ac:dyDescent="0.25">
      <c r="B15" s="113" t="s">
        <v>59</v>
      </c>
      <c r="C15" s="85" t="s">
        <v>34</v>
      </c>
      <c r="D15" s="106">
        <f>25+24+24</f>
        <v>73</v>
      </c>
      <c r="E15" s="86" t="s">
        <v>30</v>
      </c>
      <c r="F15" s="87"/>
      <c r="G15" s="88">
        <f t="shared" si="0"/>
        <v>0</v>
      </c>
      <c r="H15" s="89"/>
    </row>
    <row r="16" spans="2:8" s="90" customFormat="1" ht="13.5" x14ac:dyDescent="0.25">
      <c r="B16" s="112"/>
      <c r="C16" s="85"/>
      <c r="D16" s="106"/>
      <c r="E16" s="86"/>
      <c r="F16" s="87"/>
      <c r="G16" s="88" t="str">
        <f t="shared" si="0"/>
        <v/>
      </c>
      <c r="H16" s="89"/>
    </row>
    <row r="17" spans="2:8" s="90" customFormat="1" ht="13.5" x14ac:dyDescent="0.25">
      <c r="B17" s="112"/>
      <c r="C17" s="92" t="s">
        <v>35</v>
      </c>
      <c r="D17" s="106"/>
      <c r="E17" s="86"/>
      <c r="F17" s="87"/>
      <c r="G17" s="88" t="str">
        <f t="shared" si="0"/>
        <v/>
      </c>
      <c r="H17" s="89"/>
    </row>
    <row r="18" spans="2:8" s="90" customFormat="1" ht="13.5" x14ac:dyDescent="0.25">
      <c r="B18" s="112"/>
      <c r="C18" s="85" t="s">
        <v>36</v>
      </c>
      <c r="D18" s="106"/>
      <c r="E18" s="86"/>
      <c r="F18" s="87"/>
      <c r="G18" s="88" t="str">
        <f t="shared" si="0"/>
        <v/>
      </c>
      <c r="H18" s="89"/>
    </row>
    <row r="19" spans="2:8" s="90" customFormat="1" ht="13.5" x14ac:dyDescent="0.25">
      <c r="B19" s="112" t="s">
        <v>60</v>
      </c>
      <c r="C19" s="91" t="s">
        <v>37</v>
      </c>
      <c r="D19" s="106">
        <f>7*12.5</f>
        <v>87.5</v>
      </c>
      <c r="E19" s="86" t="s">
        <v>28</v>
      </c>
      <c r="F19" s="87"/>
      <c r="G19" s="88">
        <f t="shared" si="0"/>
        <v>0</v>
      </c>
      <c r="H19" s="89"/>
    </row>
    <row r="20" spans="2:8" s="90" customFormat="1" ht="13.5" x14ac:dyDescent="0.25">
      <c r="B20" s="112" t="s">
        <v>61</v>
      </c>
      <c r="C20" s="91" t="s">
        <v>38</v>
      </c>
      <c r="D20" s="106">
        <f>7*12.5</f>
        <v>87.5</v>
      </c>
      <c r="E20" s="86" t="s">
        <v>28</v>
      </c>
      <c r="F20" s="87"/>
      <c r="G20" s="88">
        <f t="shared" si="0"/>
        <v>0</v>
      </c>
      <c r="H20" s="89"/>
    </row>
    <row r="21" spans="2:8" s="90" customFormat="1" ht="13.5" x14ac:dyDescent="0.25">
      <c r="B21" s="112" t="s">
        <v>62</v>
      </c>
      <c r="C21" s="91" t="s">
        <v>39</v>
      </c>
      <c r="D21" s="106">
        <v>12.5</v>
      </c>
      <c r="E21" s="86" t="s">
        <v>30</v>
      </c>
      <c r="F21" s="87"/>
      <c r="G21" s="88">
        <f t="shared" si="0"/>
        <v>0</v>
      </c>
      <c r="H21" s="89"/>
    </row>
    <row r="22" spans="2:8" s="90" customFormat="1" ht="13.5" x14ac:dyDescent="0.25">
      <c r="B22" s="112" t="s">
        <v>63</v>
      </c>
      <c r="C22" s="91" t="s">
        <v>40</v>
      </c>
      <c r="D22" s="106">
        <f>D20</f>
        <v>87.5</v>
      </c>
      <c r="E22" s="86" t="s">
        <v>28</v>
      </c>
      <c r="F22" s="87"/>
      <c r="G22" s="88">
        <f t="shared" si="0"/>
        <v>0</v>
      </c>
      <c r="H22" s="89"/>
    </row>
    <row r="23" spans="2:8" s="90" customFormat="1" ht="13.5" x14ac:dyDescent="0.25">
      <c r="B23" s="112"/>
      <c r="C23" s="85" t="s">
        <v>41</v>
      </c>
      <c r="D23" s="106"/>
      <c r="E23" s="86"/>
      <c r="F23" s="87"/>
      <c r="G23" s="88" t="str">
        <f t="shared" si="0"/>
        <v/>
      </c>
      <c r="H23" s="89"/>
    </row>
    <row r="24" spans="2:8" s="90" customFormat="1" ht="13.5" x14ac:dyDescent="0.25">
      <c r="B24" s="112" t="s">
        <v>64</v>
      </c>
      <c r="C24" s="91" t="s">
        <v>42</v>
      </c>
      <c r="D24" s="106">
        <f>7.7*12</f>
        <v>92.4</v>
      </c>
      <c r="E24" s="86" t="s">
        <v>28</v>
      </c>
      <c r="F24" s="87"/>
      <c r="G24" s="88">
        <f t="shared" si="0"/>
        <v>0</v>
      </c>
      <c r="H24" s="89"/>
    </row>
    <row r="25" spans="2:8" s="90" customFormat="1" ht="13.5" x14ac:dyDescent="0.25">
      <c r="B25" s="112" t="s">
        <v>65</v>
      </c>
      <c r="C25" s="91" t="s">
        <v>43</v>
      </c>
      <c r="D25" s="106">
        <f>7.7*12</f>
        <v>92.4</v>
      </c>
      <c r="E25" s="86" t="s">
        <v>28</v>
      </c>
      <c r="F25" s="87"/>
      <c r="G25" s="88">
        <f t="shared" si="0"/>
        <v>0</v>
      </c>
      <c r="H25" s="89"/>
    </row>
    <row r="26" spans="2:8" s="90" customFormat="1" ht="13.5" x14ac:dyDescent="0.25">
      <c r="B26" s="112" t="s">
        <v>66</v>
      </c>
      <c r="C26" s="91" t="s">
        <v>44</v>
      </c>
      <c r="D26" s="106">
        <f>7.7*12</f>
        <v>92.4</v>
      </c>
      <c r="E26" s="86" t="s">
        <v>28</v>
      </c>
      <c r="F26" s="87"/>
      <c r="G26" s="88">
        <f t="shared" si="0"/>
        <v>0</v>
      </c>
      <c r="H26" s="89"/>
    </row>
    <row r="27" spans="2:8" s="90" customFormat="1" ht="13.5" x14ac:dyDescent="0.25">
      <c r="B27" s="112" t="s">
        <v>67</v>
      </c>
      <c r="C27" s="91" t="s">
        <v>40</v>
      </c>
      <c r="D27" s="106">
        <f>7.7*12</f>
        <v>92.4</v>
      </c>
      <c r="E27" s="86" t="s">
        <v>28</v>
      </c>
      <c r="F27" s="87"/>
      <c r="G27" s="88">
        <f t="shared" si="0"/>
        <v>0</v>
      </c>
      <c r="H27" s="89"/>
    </row>
    <row r="28" spans="2:8" s="90" customFormat="1" ht="13.5" x14ac:dyDescent="0.25">
      <c r="B28" s="112"/>
      <c r="C28" s="109" t="s">
        <v>45</v>
      </c>
      <c r="D28" s="106"/>
      <c r="E28" s="86"/>
      <c r="F28" s="87"/>
      <c r="G28" s="88" t="str">
        <f t="shared" si="0"/>
        <v/>
      </c>
      <c r="H28" s="89"/>
    </row>
    <row r="29" spans="2:8" s="90" customFormat="1" ht="13.5" x14ac:dyDescent="0.25">
      <c r="B29" s="112" t="s">
        <v>68</v>
      </c>
      <c r="C29" s="91" t="s">
        <v>46</v>
      </c>
      <c r="D29" s="106">
        <f>D15</f>
        <v>73</v>
      </c>
      <c r="E29" s="86" t="s">
        <v>30</v>
      </c>
      <c r="F29" s="87"/>
      <c r="G29" s="88">
        <f t="shared" si="0"/>
        <v>0</v>
      </c>
      <c r="H29" s="89"/>
    </row>
    <row r="30" spans="2:8" s="90" customFormat="1" ht="13.5" x14ac:dyDescent="0.25">
      <c r="B30" s="112" t="s">
        <v>69</v>
      </c>
      <c r="C30" s="91" t="s">
        <v>47</v>
      </c>
      <c r="D30" s="106">
        <v>25</v>
      </c>
      <c r="E30" s="86" t="s">
        <v>30</v>
      </c>
      <c r="F30" s="87"/>
      <c r="G30" s="88">
        <f t="shared" si="0"/>
        <v>0</v>
      </c>
      <c r="H30" s="89"/>
    </row>
    <row r="31" spans="2:8" s="90" customFormat="1" ht="13.5" x14ac:dyDescent="0.25">
      <c r="B31" s="112" t="s">
        <v>70</v>
      </c>
      <c r="C31" s="91" t="s">
        <v>48</v>
      </c>
      <c r="D31" s="106">
        <v>8</v>
      </c>
      <c r="E31" s="86" t="s">
        <v>29</v>
      </c>
      <c r="F31" s="87"/>
      <c r="G31" s="88">
        <f t="shared" si="0"/>
        <v>0</v>
      </c>
      <c r="H31" s="89"/>
    </row>
    <row r="32" spans="2:8" s="90" customFormat="1" ht="13.5" x14ac:dyDescent="0.25">
      <c r="B32" s="112" t="s">
        <v>71</v>
      </c>
      <c r="C32" s="91" t="s">
        <v>49</v>
      </c>
      <c r="D32" s="106">
        <v>15</v>
      </c>
      <c r="E32" s="86" t="s">
        <v>29</v>
      </c>
      <c r="F32" s="87"/>
      <c r="G32" s="88">
        <f t="shared" si="0"/>
        <v>0</v>
      </c>
      <c r="H32" s="89"/>
    </row>
    <row r="33" spans="2:8" s="90" customFormat="1" ht="27" x14ac:dyDescent="0.25">
      <c r="B33" s="112" t="s">
        <v>72</v>
      </c>
      <c r="C33" s="91" t="s">
        <v>50</v>
      </c>
      <c r="D33" s="106">
        <f>48+27</f>
        <v>75</v>
      </c>
      <c r="E33" s="86" t="s">
        <v>28</v>
      </c>
      <c r="F33" s="87"/>
      <c r="G33" s="88">
        <f t="shared" si="0"/>
        <v>0</v>
      </c>
      <c r="H33" s="89"/>
    </row>
    <row r="34" spans="2:8" s="90" customFormat="1" ht="13.5" x14ac:dyDescent="0.25">
      <c r="B34" s="112" t="s">
        <v>73</v>
      </c>
      <c r="C34" s="91" t="s">
        <v>40</v>
      </c>
      <c r="D34" s="106">
        <f>D33</f>
        <v>75</v>
      </c>
      <c r="E34" s="86" t="s">
        <v>28</v>
      </c>
      <c r="F34" s="87"/>
      <c r="G34" s="88">
        <f t="shared" si="0"/>
        <v>0</v>
      </c>
      <c r="H34" s="89"/>
    </row>
    <row r="35" spans="2:8" s="90" customFormat="1" ht="13.5" x14ac:dyDescent="0.25">
      <c r="B35" s="112" t="s">
        <v>74</v>
      </c>
      <c r="C35" s="91" t="s">
        <v>51</v>
      </c>
      <c r="D35" s="106">
        <v>1</v>
      </c>
      <c r="E35" s="86" t="s">
        <v>52</v>
      </c>
      <c r="F35" s="87"/>
      <c r="G35" s="88">
        <f t="shared" si="0"/>
        <v>0</v>
      </c>
      <c r="H35" s="89"/>
    </row>
    <row r="36" spans="2:8" s="90" customFormat="1" ht="13.5" x14ac:dyDescent="0.25">
      <c r="B36" s="112"/>
      <c r="C36" s="85"/>
      <c r="D36" s="106"/>
      <c r="E36" s="86"/>
      <c r="F36" s="87"/>
      <c r="G36" s="88" t="str">
        <f t="shared" si="0"/>
        <v/>
      </c>
      <c r="H36" s="89"/>
    </row>
    <row r="37" spans="2:8" s="90" customFormat="1" ht="27" x14ac:dyDescent="0.25">
      <c r="B37" s="112"/>
      <c r="C37" s="92" t="s">
        <v>31</v>
      </c>
      <c r="D37" s="106"/>
      <c r="E37" s="86"/>
      <c r="F37" s="87"/>
      <c r="G37" s="88" t="str">
        <f t="shared" si="0"/>
        <v/>
      </c>
      <c r="H37" s="89"/>
    </row>
    <row r="38" spans="2:8" s="90" customFormat="1" ht="13.5" x14ac:dyDescent="0.25">
      <c r="B38" s="112"/>
      <c r="C38" s="85"/>
      <c r="D38" s="106"/>
      <c r="E38" s="86"/>
      <c r="F38" s="87"/>
      <c r="G38" s="88" t="str">
        <f t="shared" si="0"/>
        <v/>
      </c>
      <c r="H38" s="89"/>
    </row>
    <row r="39" spans="2:8" s="90" customFormat="1" ht="13.5" x14ac:dyDescent="0.25">
      <c r="B39" s="112"/>
      <c r="C39" s="85"/>
      <c r="D39" s="106"/>
      <c r="E39" s="86"/>
      <c r="F39" s="87"/>
      <c r="G39" s="88" t="str">
        <f t="shared" si="0"/>
        <v/>
      </c>
      <c r="H39" s="89"/>
    </row>
    <row r="40" spans="2:8" s="90" customFormat="1" ht="13.5" x14ac:dyDescent="0.25">
      <c r="B40" s="112"/>
      <c r="C40" s="85"/>
      <c r="D40" s="106"/>
      <c r="E40" s="86"/>
      <c r="F40" s="87"/>
      <c r="G40" s="88" t="str">
        <f t="shared" si="0"/>
        <v/>
      </c>
      <c r="H40" s="89"/>
    </row>
    <row r="41" spans="2:8" s="90" customFormat="1" ht="13.5" x14ac:dyDescent="0.25">
      <c r="B41" s="112"/>
      <c r="C41" s="85"/>
      <c r="D41" s="106"/>
      <c r="E41" s="86"/>
      <c r="F41" s="87"/>
      <c r="G41" s="88" t="str">
        <f t="shared" ref="G41:G42" si="1">IFERROR(IF(D41="","",F41*D41),0)</f>
        <v/>
      </c>
      <c r="H41" s="89"/>
    </row>
    <row r="42" spans="2:8" hidden="1" x14ac:dyDescent="0.25">
      <c r="B42" s="98"/>
      <c r="C42" s="99"/>
      <c r="D42" s="108"/>
      <c r="E42" s="100"/>
      <c r="F42" s="101" t="str">
        <f>IF(D42="","",#REF!*#REF!+#REF!)</f>
        <v/>
      </c>
      <c r="G42" s="102" t="str">
        <f t="shared" si="1"/>
        <v/>
      </c>
      <c r="H42" s="7"/>
    </row>
    <row r="43" spans="2:8" ht="15.75" customHeight="1" x14ac:dyDescent="0.25">
      <c r="B43" s="143" t="s">
        <v>27</v>
      </c>
      <c r="C43" s="144"/>
      <c r="D43" s="144"/>
      <c r="E43" s="144"/>
      <c r="F43" s="145"/>
      <c r="G43" s="103">
        <f>SUM(G6:G42)</f>
        <v>0</v>
      </c>
      <c r="H43" s="7"/>
    </row>
  </sheetData>
  <autoFilter ref="B7:G41" xr:uid="{70BFA5D3-F2E9-4B17-8683-15D0C8331B1D}"/>
  <mergeCells count="1">
    <mergeCell ref="B43:F43"/>
  </mergeCells>
  <phoneticPr fontId="29" type="noConversion"/>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50"/>
  <sheetViews>
    <sheetView showGridLines="0" view="pageLayout" zoomScaleNormal="85" zoomScaleSheetLayoutView="85" workbookViewId="0">
      <selection activeCell="C13" sqref="C13"/>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3" customWidth="1"/>
    <col min="5" max="5" width="7.28515625" style="53" customWidth="1"/>
    <col min="6" max="6" width="13.5703125" style="20" customWidth="1"/>
    <col min="7" max="7" width="14.28515625" style="20" customWidth="1"/>
    <col min="8" max="16384" width="9.140625" style="2"/>
  </cols>
  <sheetData>
    <row r="1" spans="2:7" ht="19.5" x14ac:dyDescent="0.3">
      <c r="B1" s="15" t="s">
        <v>5</v>
      </c>
      <c r="C1" s="52"/>
    </row>
    <row r="2" spans="2:7" ht="19.5" x14ac:dyDescent="0.3">
      <c r="B2" s="15" t="s">
        <v>3</v>
      </c>
      <c r="C2" s="6"/>
      <c r="F2" s="73"/>
      <c r="G2" s="73"/>
    </row>
    <row r="3" spans="2:7" x14ac:dyDescent="0.25">
      <c r="B3" s="6"/>
      <c r="C3" s="6"/>
      <c r="F3" s="73"/>
      <c r="G3" s="73"/>
    </row>
    <row r="4" spans="2:7" s="7" customFormat="1" ht="19.5" customHeight="1" x14ac:dyDescent="0.3">
      <c r="B4" s="11" t="s">
        <v>76</v>
      </c>
      <c r="C4" s="6"/>
      <c r="D4" s="53"/>
      <c r="E4" s="53"/>
      <c r="F4" s="73"/>
      <c r="G4" s="73"/>
    </row>
    <row r="5" spans="2:7" ht="15.75" customHeight="1" x14ac:dyDescent="0.25">
      <c r="B5" s="74"/>
      <c r="C5" s="74"/>
      <c r="D5" s="76"/>
      <c r="E5" s="76"/>
      <c r="F5" s="73"/>
      <c r="G5" s="77"/>
    </row>
    <row r="6" spans="2:7" ht="15.75" customHeight="1" x14ac:dyDescent="0.25">
      <c r="B6" s="55" t="s">
        <v>11</v>
      </c>
      <c r="C6" s="56" t="s">
        <v>12</v>
      </c>
      <c r="D6" s="57" t="s">
        <v>22</v>
      </c>
      <c r="E6" s="57" t="s">
        <v>23</v>
      </c>
      <c r="F6" s="58" t="s">
        <v>24</v>
      </c>
      <c r="G6" s="58" t="s">
        <v>25</v>
      </c>
    </row>
    <row r="7" spans="2:7" ht="7.5" customHeight="1" x14ac:dyDescent="0.25">
      <c r="B7" s="78"/>
      <c r="C7" s="79"/>
      <c r="D7" s="104"/>
      <c r="E7" s="80"/>
      <c r="F7" s="64"/>
      <c r="G7" s="65"/>
    </row>
    <row r="8" spans="2:7" x14ac:dyDescent="0.25">
      <c r="B8" s="84"/>
      <c r="C8" s="85" t="s">
        <v>75</v>
      </c>
      <c r="D8" s="106">
        <v>1</v>
      </c>
      <c r="E8" s="86" t="s">
        <v>26</v>
      </c>
      <c r="F8" s="87"/>
      <c r="G8" s="88">
        <f t="shared" ref="G8:G49" si="0">IFERROR(IF(D8="","",F8*D8),0)</f>
        <v>0</v>
      </c>
    </row>
    <row r="9" spans="2:7" s="90" customFormat="1" ht="13.5" x14ac:dyDescent="0.25">
      <c r="B9" s="84"/>
      <c r="C9" s="120"/>
      <c r="D9" s="106"/>
      <c r="E9" s="86"/>
      <c r="F9" s="87"/>
      <c r="G9" s="88" t="str">
        <f t="shared" si="0"/>
        <v/>
      </c>
    </row>
    <row r="10" spans="2:7" s="90" customFormat="1" ht="27" x14ac:dyDescent="0.25">
      <c r="B10" s="84"/>
      <c r="C10" s="92" t="s">
        <v>31</v>
      </c>
      <c r="D10" s="106"/>
      <c r="E10" s="86"/>
      <c r="F10" s="87"/>
      <c r="G10" s="88" t="str">
        <f t="shared" si="0"/>
        <v/>
      </c>
    </row>
    <row r="11" spans="2:7" s="90" customFormat="1" ht="13.5" x14ac:dyDescent="0.25">
      <c r="B11" s="84"/>
      <c r="C11" s="91"/>
      <c r="D11" s="106"/>
      <c r="E11" s="86"/>
      <c r="F11" s="87"/>
      <c r="G11" s="88" t="str">
        <f t="shared" si="0"/>
        <v/>
      </c>
    </row>
    <row r="12" spans="2:7" s="90" customFormat="1" ht="13.5" x14ac:dyDescent="0.25">
      <c r="B12" s="84"/>
      <c r="C12" s="91"/>
      <c r="D12" s="106"/>
      <c r="E12" s="86"/>
      <c r="F12" s="87"/>
      <c r="G12" s="88" t="str">
        <f t="shared" si="0"/>
        <v/>
      </c>
    </row>
    <row r="13" spans="2:7" s="90" customFormat="1" ht="13.5" x14ac:dyDescent="0.25">
      <c r="B13" s="84"/>
      <c r="C13" s="91"/>
      <c r="D13" s="106"/>
      <c r="E13" s="86"/>
      <c r="F13" s="87"/>
      <c r="G13" s="88" t="str">
        <f t="shared" si="0"/>
        <v/>
      </c>
    </row>
    <row r="14" spans="2:7" s="90" customFormat="1" ht="13.5" x14ac:dyDescent="0.25">
      <c r="B14" s="84"/>
      <c r="C14" s="91"/>
      <c r="D14" s="106"/>
      <c r="E14" s="86"/>
      <c r="F14" s="87"/>
      <c r="G14" s="88" t="str">
        <f t="shared" si="0"/>
        <v/>
      </c>
    </row>
    <row r="15" spans="2:7" s="90" customFormat="1" ht="13.5" x14ac:dyDescent="0.25">
      <c r="B15" s="84"/>
      <c r="C15" s="109"/>
      <c r="D15" s="106"/>
      <c r="E15" s="86"/>
      <c r="F15" s="87"/>
      <c r="G15" s="88" t="str">
        <f t="shared" si="0"/>
        <v/>
      </c>
    </row>
    <row r="16" spans="2:7" s="90" customFormat="1" ht="13.5" x14ac:dyDescent="0.25">
      <c r="B16" s="84"/>
      <c r="C16" s="120"/>
      <c r="D16" s="106"/>
      <c r="E16" s="86"/>
      <c r="F16" s="87"/>
      <c r="G16" s="88" t="str">
        <f t="shared" si="0"/>
        <v/>
      </c>
    </row>
    <row r="17" spans="2:7" s="90" customFormat="1" ht="13.5" x14ac:dyDescent="0.25">
      <c r="B17" s="84"/>
      <c r="C17" s="91"/>
      <c r="D17" s="106"/>
      <c r="E17" s="86"/>
      <c r="F17" s="87"/>
      <c r="G17" s="88" t="str">
        <f t="shared" si="0"/>
        <v/>
      </c>
    </row>
    <row r="18" spans="2:7" s="90" customFormat="1" ht="13.5" x14ac:dyDescent="0.25">
      <c r="B18" s="84"/>
      <c r="C18" s="91"/>
      <c r="D18" s="106"/>
      <c r="E18" s="86"/>
      <c r="F18" s="87"/>
      <c r="G18" s="88" t="str">
        <f t="shared" si="0"/>
        <v/>
      </c>
    </row>
    <row r="19" spans="2:7" s="90" customFormat="1" ht="13.5" x14ac:dyDescent="0.25">
      <c r="B19" s="84"/>
      <c r="C19" s="91"/>
      <c r="D19" s="106"/>
      <c r="E19" s="86"/>
      <c r="F19" s="87"/>
      <c r="G19" s="88" t="str">
        <f t="shared" si="0"/>
        <v/>
      </c>
    </row>
    <row r="20" spans="2:7" s="90" customFormat="1" ht="13.5" x14ac:dyDescent="0.25">
      <c r="B20" s="84"/>
      <c r="C20" s="91"/>
      <c r="D20" s="106"/>
      <c r="E20" s="86"/>
      <c r="F20" s="87"/>
      <c r="G20" s="88" t="str">
        <f t="shared" si="0"/>
        <v/>
      </c>
    </row>
    <row r="21" spans="2:7" s="90" customFormat="1" ht="13.5" x14ac:dyDescent="0.25">
      <c r="B21" s="84"/>
      <c r="C21" s="91"/>
      <c r="D21" s="106"/>
      <c r="E21" s="86"/>
      <c r="F21" s="87"/>
      <c r="G21" s="88" t="str">
        <f t="shared" si="0"/>
        <v/>
      </c>
    </row>
    <row r="22" spans="2:7" s="90" customFormat="1" ht="13.5" x14ac:dyDescent="0.25">
      <c r="B22" s="84"/>
      <c r="C22" s="91"/>
      <c r="D22" s="106"/>
      <c r="E22" s="86"/>
      <c r="F22" s="87"/>
      <c r="G22" s="88" t="str">
        <f t="shared" si="0"/>
        <v/>
      </c>
    </row>
    <row r="23" spans="2:7" s="90" customFormat="1" ht="13.5" x14ac:dyDescent="0.25">
      <c r="B23" s="84"/>
      <c r="C23" s="109"/>
      <c r="D23" s="106"/>
      <c r="E23" s="86"/>
      <c r="F23" s="87"/>
      <c r="G23" s="88" t="str">
        <f t="shared" si="0"/>
        <v/>
      </c>
    </row>
    <row r="24" spans="2:7" s="90" customFormat="1" ht="13.5" x14ac:dyDescent="0.25">
      <c r="B24" s="84"/>
      <c r="C24" s="109"/>
      <c r="D24" s="106"/>
      <c r="E24" s="86"/>
      <c r="F24" s="87"/>
      <c r="G24" s="88" t="str">
        <f t="shared" si="0"/>
        <v/>
      </c>
    </row>
    <row r="25" spans="2:7" s="90" customFormat="1" ht="13.5" x14ac:dyDescent="0.25">
      <c r="B25" s="84"/>
      <c r="C25" s="109"/>
      <c r="D25" s="106"/>
      <c r="E25" s="86"/>
      <c r="F25" s="87"/>
      <c r="G25" s="88" t="str">
        <f t="shared" si="0"/>
        <v/>
      </c>
    </row>
    <row r="26" spans="2:7" s="90" customFormat="1" ht="13.5" x14ac:dyDescent="0.25">
      <c r="B26" s="84"/>
      <c r="C26" s="109"/>
      <c r="D26" s="106"/>
      <c r="E26" s="86"/>
      <c r="F26" s="87"/>
      <c r="G26" s="88" t="str">
        <f t="shared" si="0"/>
        <v/>
      </c>
    </row>
    <row r="27" spans="2:7" s="90" customFormat="1" ht="13.5" x14ac:dyDescent="0.25">
      <c r="B27" s="84"/>
      <c r="C27" s="109"/>
      <c r="D27" s="106"/>
      <c r="E27" s="86"/>
      <c r="F27" s="87"/>
      <c r="G27" s="88" t="str">
        <f t="shared" si="0"/>
        <v/>
      </c>
    </row>
    <row r="28" spans="2:7" s="90" customFormat="1" ht="13.5" x14ac:dyDescent="0.25">
      <c r="B28" s="84"/>
      <c r="C28" s="109"/>
      <c r="D28" s="106"/>
      <c r="E28" s="86"/>
      <c r="F28" s="87"/>
      <c r="G28" s="88" t="str">
        <f t="shared" si="0"/>
        <v/>
      </c>
    </row>
    <row r="29" spans="2:7" s="90" customFormat="1" ht="13.5" x14ac:dyDescent="0.25">
      <c r="B29" s="84"/>
      <c r="C29" s="109"/>
      <c r="D29" s="106"/>
      <c r="E29" s="86"/>
      <c r="F29" s="87"/>
      <c r="G29" s="88" t="str">
        <f t="shared" si="0"/>
        <v/>
      </c>
    </row>
    <row r="30" spans="2:7" s="90" customFormat="1" ht="13.5" x14ac:dyDescent="0.25">
      <c r="B30" s="84"/>
      <c r="C30" s="109"/>
      <c r="D30" s="106"/>
      <c r="E30" s="86"/>
      <c r="F30" s="87"/>
      <c r="G30" s="88" t="str">
        <f t="shared" si="0"/>
        <v/>
      </c>
    </row>
    <row r="31" spans="2:7" s="90" customFormat="1" ht="13.5" x14ac:dyDescent="0.25">
      <c r="B31" s="84"/>
      <c r="C31" s="109"/>
      <c r="D31" s="106"/>
      <c r="E31" s="86"/>
      <c r="F31" s="87"/>
      <c r="G31" s="88" t="str">
        <f t="shared" si="0"/>
        <v/>
      </c>
    </row>
    <row r="32" spans="2:7" s="90" customFormat="1" ht="13.5" x14ac:dyDescent="0.25">
      <c r="B32" s="84"/>
      <c r="C32" s="109"/>
      <c r="D32" s="106"/>
      <c r="E32" s="86"/>
      <c r="F32" s="87"/>
      <c r="G32" s="88" t="str">
        <f t="shared" si="0"/>
        <v/>
      </c>
    </row>
    <row r="33" spans="2:7" s="90" customFormat="1" ht="13.5" x14ac:dyDescent="0.25">
      <c r="B33" s="84"/>
      <c r="C33" s="109"/>
      <c r="D33" s="106"/>
      <c r="E33" s="86"/>
      <c r="F33" s="87"/>
      <c r="G33" s="88" t="str">
        <f t="shared" si="0"/>
        <v/>
      </c>
    </row>
    <row r="34" spans="2:7" s="90" customFormat="1" ht="13.5" x14ac:dyDescent="0.25">
      <c r="B34" s="84"/>
      <c r="C34" s="109"/>
      <c r="D34" s="106"/>
      <c r="E34" s="86"/>
      <c r="F34" s="87"/>
      <c r="G34" s="88" t="str">
        <f t="shared" si="0"/>
        <v/>
      </c>
    </row>
    <row r="35" spans="2:7" s="90" customFormat="1" ht="13.5" x14ac:dyDescent="0.25">
      <c r="B35" s="84"/>
      <c r="C35" s="109"/>
      <c r="D35" s="106"/>
      <c r="E35" s="86"/>
      <c r="F35" s="87"/>
      <c r="G35" s="88" t="str">
        <f t="shared" si="0"/>
        <v/>
      </c>
    </row>
    <row r="36" spans="2:7" s="90" customFormat="1" ht="13.5" x14ac:dyDescent="0.25">
      <c r="B36" s="84"/>
      <c r="C36" s="109"/>
      <c r="D36" s="106"/>
      <c r="E36" s="86"/>
      <c r="F36" s="87"/>
      <c r="G36" s="88" t="str">
        <f t="shared" si="0"/>
        <v/>
      </c>
    </row>
    <row r="37" spans="2:7" s="90" customFormat="1" ht="13.5" x14ac:dyDescent="0.25">
      <c r="B37" s="84"/>
      <c r="C37" s="109"/>
      <c r="D37" s="106"/>
      <c r="E37" s="86"/>
      <c r="F37" s="87"/>
      <c r="G37" s="88" t="str">
        <f t="shared" si="0"/>
        <v/>
      </c>
    </row>
    <row r="38" spans="2:7" s="90" customFormat="1" ht="13.5" x14ac:dyDescent="0.25">
      <c r="B38" s="84"/>
      <c r="C38" s="109"/>
      <c r="D38" s="106"/>
      <c r="E38" s="86"/>
      <c r="F38" s="87"/>
      <c r="G38" s="88" t="str">
        <f t="shared" si="0"/>
        <v/>
      </c>
    </row>
    <row r="39" spans="2:7" s="90" customFormat="1" ht="13.5" x14ac:dyDescent="0.25">
      <c r="B39" s="84"/>
      <c r="C39" s="109"/>
      <c r="D39" s="106"/>
      <c r="E39" s="86"/>
      <c r="F39" s="87"/>
      <c r="G39" s="88" t="str">
        <f t="shared" si="0"/>
        <v/>
      </c>
    </row>
    <row r="40" spans="2:7" s="90" customFormat="1" ht="13.5" x14ac:dyDescent="0.25">
      <c r="B40" s="84"/>
      <c r="C40" s="109"/>
      <c r="D40" s="106"/>
      <c r="E40" s="86"/>
      <c r="F40" s="87"/>
      <c r="G40" s="88" t="str">
        <f t="shared" si="0"/>
        <v/>
      </c>
    </row>
    <row r="41" spans="2:7" s="90" customFormat="1" ht="13.5" x14ac:dyDescent="0.25">
      <c r="B41" s="84"/>
      <c r="C41" s="109"/>
      <c r="D41" s="106"/>
      <c r="E41" s="86"/>
      <c r="F41" s="87"/>
      <c r="G41" s="88" t="str">
        <f t="shared" si="0"/>
        <v/>
      </c>
    </row>
    <row r="42" spans="2:7" s="90" customFormat="1" ht="13.5" x14ac:dyDescent="0.25">
      <c r="B42" s="84"/>
      <c r="C42" s="109"/>
      <c r="D42" s="106"/>
      <c r="E42" s="86"/>
      <c r="F42" s="87"/>
      <c r="G42" s="88" t="str">
        <f t="shared" si="0"/>
        <v/>
      </c>
    </row>
    <row r="43" spans="2:7" s="90" customFormat="1" ht="13.5" x14ac:dyDescent="0.25">
      <c r="B43" s="84"/>
      <c r="C43" s="109"/>
      <c r="D43" s="106"/>
      <c r="E43" s="86"/>
      <c r="F43" s="87"/>
      <c r="G43" s="88" t="str">
        <f t="shared" si="0"/>
        <v/>
      </c>
    </row>
    <row r="44" spans="2:7" s="90" customFormat="1" ht="13.5" x14ac:dyDescent="0.25">
      <c r="B44" s="84"/>
      <c r="C44" s="109"/>
      <c r="D44" s="106"/>
      <c r="E44" s="86"/>
      <c r="F44" s="87"/>
      <c r="G44" s="88" t="str">
        <f t="shared" si="0"/>
        <v/>
      </c>
    </row>
    <row r="45" spans="2:7" s="90" customFormat="1" ht="13.5" x14ac:dyDescent="0.25">
      <c r="B45" s="84"/>
      <c r="C45" s="109"/>
      <c r="D45" s="106"/>
      <c r="E45" s="86"/>
      <c r="F45" s="87"/>
      <c r="G45" s="88" t="str">
        <f t="shared" si="0"/>
        <v/>
      </c>
    </row>
    <row r="46" spans="2:7" s="90" customFormat="1" ht="13.5" x14ac:dyDescent="0.25">
      <c r="B46" s="84"/>
      <c r="C46" s="109"/>
      <c r="D46" s="106"/>
      <c r="E46" s="86"/>
      <c r="F46" s="87"/>
      <c r="G46" s="88" t="str">
        <f t="shared" si="0"/>
        <v/>
      </c>
    </row>
    <row r="47" spans="2:7" s="90" customFormat="1" ht="13.5" x14ac:dyDescent="0.25">
      <c r="B47" s="84"/>
      <c r="C47" s="109"/>
      <c r="D47" s="106"/>
      <c r="E47" s="86"/>
      <c r="F47" s="87"/>
      <c r="G47" s="88" t="str">
        <f t="shared" si="0"/>
        <v/>
      </c>
    </row>
    <row r="48" spans="2:7" s="90" customFormat="1" ht="13.5" x14ac:dyDescent="0.25">
      <c r="B48" s="93"/>
      <c r="C48" s="94"/>
      <c r="D48" s="107"/>
      <c r="E48" s="95"/>
      <c r="F48" s="96"/>
      <c r="G48" s="97" t="str">
        <f t="shared" si="0"/>
        <v/>
      </c>
    </row>
    <row r="49" spans="2:7" hidden="1" x14ac:dyDescent="0.25">
      <c r="B49" s="98"/>
      <c r="C49" s="99"/>
      <c r="D49" s="108"/>
      <c r="E49" s="100"/>
      <c r="F49" s="101" t="str">
        <f>IF(D49="","",#REF!*#REF!+#REF!)</f>
        <v/>
      </c>
      <c r="G49" s="102" t="str">
        <f t="shared" si="0"/>
        <v/>
      </c>
    </row>
    <row r="50" spans="2:7" ht="15.75" customHeight="1" x14ac:dyDescent="0.25">
      <c r="B50" s="143" t="s">
        <v>27</v>
      </c>
      <c r="C50" s="144"/>
      <c r="D50" s="144"/>
      <c r="E50" s="144"/>
      <c r="F50" s="145"/>
      <c r="G50" s="103">
        <f>SUM(G7:G49)</f>
        <v>0</v>
      </c>
    </row>
  </sheetData>
  <autoFilter ref="B7:G23" xr:uid="{70BFA5D3-F2E9-4B17-8683-15D0C8331B1D}"/>
  <mergeCells count="1">
    <mergeCell ref="B50:F50"/>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10" t="s">
        <v>53</v>
      </c>
    </row>
    <row r="24" spans="2:2" x14ac:dyDescent="0.25">
      <c r="B24" s="111" t="s">
        <v>54</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FA0D79-181E-43AB-9B4D-75C5A58C5B53}"/>
</file>

<file path=customXml/itemProps2.xml><?xml version="1.0" encoding="utf-8"?>
<ds:datastoreItem xmlns:ds="http://schemas.openxmlformats.org/officeDocument/2006/customXml" ds:itemID="{5749D582-3336-441E-85A1-AF212D367465}"/>
</file>

<file path=customXml/itemProps3.xml><?xml version="1.0" encoding="utf-8"?>
<ds:datastoreItem xmlns:ds="http://schemas.openxmlformats.org/officeDocument/2006/customXml" ds:itemID="{D90E755A-8AC6-49D6-ABB3-21478C62D1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Title</vt:lpstr>
      <vt:lpstr>Qualifications</vt:lpstr>
      <vt:lpstr>CSA</vt:lpstr>
      <vt:lpstr>Prelims</vt:lpstr>
      <vt:lpstr>SOW (4)</vt:lpstr>
      <vt:lpstr>Prov Sums</vt:lpstr>
      <vt:lpstr>Thank you</vt:lpstr>
      <vt:lpstr>job_no</vt:lpstr>
      <vt:lpstr>Title!jobno</vt:lpstr>
      <vt:lpstr>jobno.</vt:lpstr>
      <vt:lpstr>CSA!Print_Area</vt:lpstr>
      <vt:lpstr>Prelims!Print_Area</vt:lpstr>
      <vt:lpstr>'Prov Sums'!Print_Area</vt:lpstr>
      <vt:lpstr>'SOW (4)'!Print_Area</vt:lpstr>
      <vt:lpstr>'Prov Sums'!Print_Titles</vt:lpstr>
      <vt:lpstr>Qualifications!Print_Titles</vt:lpstr>
      <vt:lpstr>'SOW (4)'!Print_Titles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2025-07-31T15:19:06Z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