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falmouthtowncouncil-my.sharepoint.com/personal/morwennalewis_falmouthtowncouncil_com/Documents/Desktop/"/>
    </mc:Choice>
  </mc:AlternateContent>
  <xr:revisionPtr revIDLastSave="0" documentId="8_{451D54B6-7BC3-4286-A29E-B05C7CFEFAAF}" xr6:coauthVersionLast="47" xr6:coauthVersionMax="47" xr10:uidLastSave="{00000000-0000-0000-0000-000000000000}"/>
  <bookViews>
    <workbookView xWindow="-110" yWindow="-110" windowWidth="19420" windowHeight="10420" xr2:uid="{3F31A178-6F93-48BA-94C0-A7544934E8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6" i="1" s="1"/>
  <c r="E31" i="1"/>
  <c r="E30" i="1"/>
  <c r="C29" i="1"/>
  <c r="C30" i="1" s="1"/>
  <c r="C31" i="1" s="1"/>
  <c r="E32" i="1" l="1"/>
  <c r="E33" i="1" s="1"/>
  <c r="E35" i="1" s="1"/>
  <c r="E37" i="1" s="1"/>
  <c r="E39" i="1" s="1"/>
  <c r="C36" i="1"/>
  <c r="C32" i="1"/>
  <c r="C33" i="1" s="1"/>
  <c r="E41" i="1" l="1"/>
  <c r="E43" i="1" s="1"/>
  <c r="C34" i="1"/>
  <c r="C35" i="1"/>
  <c r="C37" i="1" s="1"/>
  <c r="C39" i="1" s="1"/>
  <c r="E45" i="1" l="1"/>
  <c r="E44" i="1"/>
  <c r="C41" i="1"/>
  <c r="C43" i="1"/>
</calcChain>
</file>

<file path=xl/sharedStrings.xml><?xml version="1.0" encoding="utf-8"?>
<sst xmlns="http://schemas.openxmlformats.org/spreadsheetml/2006/main" count="47" uniqueCount="43">
  <si>
    <t>Element</t>
  </si>
  <si>
    <t>External Fabric</t>
  </si>
  <si>
    <t>Chimney</t>
  </si>
  <si>
    <t>Pitched Roofs &amp; Coverings</t>
  </si>
  <si>
    <t>Flat Roofs &amp; Coverings</t>
  </si>
  <si>
    <t>Walls</t>
  </si>
  <si>
    <t>Rainwater Goods</t>
  </si>
  <si>
    <t>Windows</t>
  </si>
  <si>
    <t>Doors</t>
  </si>
  <si>
    <t>Joinery</t>
  </si>
  <si>
    <t>Decoration</t>
  </si>
  <si>
    <t>Grounds &amp; Hard Landscaping</t>
  </si>
  <si>
    <t>Internal Fabric</t>
  </si>
  <si>
    <t>Ceilings</t>
  </si>
  <si>
    <t>Walls &amp; Partitions</t>
  </si>
  <si>
    <t>Floors</t>
  </si>
  <si>
    <t>Building Services</t>
  </si>
  <si>
    <t>Electrical Power &amp; Lighting</t>
  </si>
  <si>
    <t>Water Services</t>
  </si>
  <si>
    <t>Heating Services</t>
  </si>
  <si>
    <t>Ventilation Services</t>
  </si>
  <si>
    <t>Fire Safety</t>
  </si>
  <si>
    <t>Legistlative &amp; Other Issues</t>
  </si>
  <si>
    <t>Means of Escape/ Fire Precautions</t>
  </si>
  <si>
    <t>Asbestos</t>
  </si>
  <si>
    <t>Scaffolding</t>
  </si>
  <si>
    <t>Scaffolding - Incl Temporary Roof</t>
  </si>
  <si>
    <t>Contigency 10%</t>
  </si>
  <si>
    <t xml:space="preserve">Inflation from 1Q24 to 3Q24  say 1% </t>
  </si>
  <si>
    <t xml:space="preserve">Sub-Total </t>
  </si>
  <si>
    <t>Professional Fees @ 15%</t>
  </si>
  <si>
    <t>Grant total Exclusive of VAT</t>
  </si>
  <si>
    <t>Plus 6% to allow for 1 year start on site April 2026</t>
  </si>
  <si>
    <t>Client Fit-out</t>
  </si>
  <si>
    <t>Total 04/03/2024</t>
  </si>
  <si>
    <t>TOTAL FOR MEND</t>
  </si>
  <si>
    <t>Preliminaries, Overheads and Profits</t>
  </si>
  <si>
    <t>Inflation 4Q24 to 1q25</t>
  </si>
  <si>
    <t>Sub-Total (Construction)</t>
  </si>
  <si>
    <t>FTC Match</t>
  </si>
  <si>
    <t>MEND</t>
  </si>
  <si>
    <t>(RTP October plus secondary glazing and insulation)</t>
  </si>
  <si>
    <t xml:space="preserve">Preliminaries allowance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</si>
</sst>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9"/>
      <color theme="1"/>
      <name val="Sarala"/>
      <family val="2"/>
    </font>
    <font>
      <sz val="9"/>
      <color theme="1"/>
      <name val="Sarala"/>
      <family val="2"/>
    </font>
    <font>
      <b/>
      <sz val="9"/>
      <color theme="1"/>
      <name val="Saral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0" fillId="3" borderId="0" xfId="0" applyFill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43" fontId="0" fillId="0" borderId="3" xfId="1" applyFont="1" applyBorder="1"/>
    <xf numFmtId="0" fontId="0" fillId="4" borderId="0" xfId="0" applyFill="1"/>
    <xf numFmtId="43" fontId="0" fillId="4" borderId="0" xfId="1" applyFont="1" applyFill="1"/>
    <xf numFmtId="43" fontId="0" fillId="0" borderId="0" xfId="0" applyNumberFormat="1"/>
    <xf numFmtId="0" fontId="0" fillId="5" borderId="0" xfId="0" applyFill="1"/>
    <xf numFmtId="17" fontId="0" fillId="5" borderId="0" xfId="0" applyNumberFormat="1" applyFill="1"/>
    <xf numFmtId="0" fontId="0" fillId="6" borderId="0" xfId="0" applyFill="1"/>
    <xf numFmtId="43" fontId="0" fillId="6" borderId="0" xfId="1" applyFont="1" applyFill="1"/>
    <xf numFmtId="0" fontId="0" fillId="2" borderId="1" xfId="0" applyFill="1" applyBorder="1"/>
    <xf numFmtId="0" fontId="0" fillId="2" borderId="2" xfId="0" applyFill="1" applyBorder="1"/>
    <xf numFmtId="43" fontId="0" fillId="2" borderId="3" xfId="1" applyFont="1" applyFill="1" applyBorder="1"/>
    <xf numFmtId="0" fontId="0" fillId="7" borderId="0" xfId="0" applyFill="1"/>
    <xf numFmtId="43" fontId="0" fillId="7" borderId="0" xfId="0" applyNumberFormat="1" applyFill="1"/>
    <xf numFmtId="43" fontId="0" fillId="8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F64D-ABE0-435A-A8A4-67849194CD3C}">
  <dimension ref="A1:F45"/>
  <sheetViews>
    <sheetView tabSelected="1" topLeftCell="A15" zoomScaleNormal="100" zoomScalePageLayoutView="110" workbookViewId="0">
      <selection activeCell="F16" sqref="F16"/>
    </sheetView>
  </sheetViews>
  <sheetFormatPr defaultRowHeight="11.5"/>
  <cols>
    <col min="1" max="1" width="37.5" bestFit="1" customWidth="1"/>
    <col min="2" max="2" width="1.8984375" customWidth="1"/>
    <col min="3" max="3" width="14.296875" customWidth="1"/>
    <col min="4" max="4" width="2.69921875" customWidth="1"/>
    <col min="5" max="5" width="14.296875" customWidth="1"/>
    <col min="6" max="6" width="11.19921875" bestFit="1" customWidth="1"/>
  </cols>
  <sheetData>
    <row r="1" spans="1:5" ht="12" thickBot="1">
      <c r="A1" s="12" t="s">
        <v>0</v>
      </c>
      <c r="C1" s="12" t="s">
        <v>34</v>
      </c>
      <c r="E1" s="13">
        <v>45566</v>
      </c>
    </row>
    <row r="2" spans="1:5" ht="12" thickBot="1">
      <c r="A2" s="5" t="s">
        <v>1</v>
      </c>
      <c r="B2" s="6"/>
      <c r="C2" s="7"/>
    </row>
    <row r="3" spans="1:5">
      <c r="A3" t="s">
        <v>2</v>
      </c>
      <c r="C3" s="1">
        <v>1500</v>
      </c>
    </row>
    <row r="4" spans="1:5">
      <c r="A4" t="s">
        <v>3</v>
      </c>
      <c r="C4" s="1">
        <v>317000</v>
      </c>
    </row>
    <row r="5" spans="1:5">
      <c r="A5" t="s">
        <v>4</v>
      </c>
      <c r="C5" s="1">
        <v>18500</v>
      </c>
    </row>
    <row r="6" spans="1:5">
      <c r="A6" t="s">
        <v>6</v>
      </c>
      <c r="C6" s="1">
        <v>22500</v>
      </c>
    </row>
    <row r="7" spans="1:5">
      <c r="A7" t="s">
        <v>5</v>
      </c>
      <c r="C7" s="1">
        <v>31250</v>
      </c>
    </row>
    <row r="8" spans="1:5">
      <c r="A8" t="s">
        <v>7</v>
      </c>
      <c r="C8" s="1">
        <v>102000</v>
      </c>
    </row>
    <row r="9" spans="1:5">
      <c r="A9" t="s">
        <v>8</v>
      </c>
      <c r="C9" s="1">
        <v>19000</v>
      </c>
    </row>
    <row r="10" spans="1:5">
      <c r="A10" t="s">
        <v>9</v>
      </c>
      <c r="C10" s="1">
        <v>2750</v>
      </c>
    </row>
    <row r="11" spans="1:5">
      <c r="A11" t="s">
        <v>10</v>
      </c>
      <c r="C11" s="1">
        <v>5000</v>
      </c>
    </row>
    <row r="12" spans="1:5" ht="12" thickBot="1">
      <c r="A12" t="s">
        <v>11</v>
      </c>
      <c r="C12" s="1">
        <v>7000</v>
      </c>
    </row>
    <row r="13" spans="1:5" ht="12" thickBot="1">
      <c r="A13" s="5" t="s">
        <v>12</v>
      </c>
      <c r="B13" s="6"/>
      <c r="C13" s="8"/>
    </row>
    <row r="14" spans="1:5">
      <c r="A14" t="s">
        <v>13</v>
      </c>
      <c r="C14" s="1">
        <v>22500</v>
      </c>
    </row>
    <row r="15" spans="1:5">
      <c r="A15" t="s">
        <v>14</v>
      </c>
      <c r="C15" s="1">
        <v>60000</v>
      </c>
    </row>
    <row r="16" spans="1:5">
      <c r="A16" t="s">
        <v>15</v>
      </c>
      <c r="C16" s="1">
        <v>15000</v>
      </c>
    </row>
    <row r="17" spans="1:6" ht="12" thickBot="1">
      <c r="A17" t="s">
        <v>10</v>
      </c>
      <c r="C17" s="1">
        <v>15000</v>
      </c>
    </row>
    <row r="18" spans="1:6" ht="12" thickBot="1">
      <c r="A18" s="5" t="s">
        <v>16</v>
      </c>
      <c r="B18" s="6"/>
      <c r="C18" s="8"/>
    </row>
    <row r="19" spans="1:6">
      <c r="A19" t="s">
        <v>17</v>
      </c>
      <c r="C19" s="1">
        <v>94325</v>
      </c>
    </row>
    <row r="20" spans="1:6">
      <c r="A20" t="s">
        <v>18</v>
      </c>
      <c r="C20" s="1">
        <v>56100</v>
      </c>
    </row>
    <row r="21" spans="1:6">
      <c r="A21" t="s">
        <v>19</v>
      </c>
      <c r="C21" s="1">
        <v>314600</v>
      </c>
    </row>
    <row r="22" spans="1:6">
      <c r="A22" t="s">
        <v>20</v>
      </c>
      <c r="C22" s="1">
        <v>60500</v>
      </c>
    </row>
    <row r="23" spans="1:6" ht="12" thickBot="1">
      <c r="A23" t="s">
        <v>21</v>
      </c>
      <c r="C23" s="1">
        <v>3575</v>
      </c>
    </row>
    <row r="24" spans="1:6" ht="12" thickBot="1">
      <c r="A24" s="5" t="s">
        <v>22</v>
      </c>
      <c r="B24" s="6"/>
      <c r="C24" s="8"/>
    </row>
    <row r="25" spans="1:6">
      <c r="A25" t="s">
        <v>23</v>
      </c>
      <c r="C25" s="1">
        <v>2500</v>
      </c>
    </row>
    <row r="26" spans="1:6" ht="12" thickBot="1">
      <c r="A26" t="s">
        <v>24</v>
      </c>
      <c r="C26" s="1">
        <v>5000</v>
      </c>
    </row>
    <row r="27" spans="1:6" ht="12" thickBot="1">
      <c r="A27" s="5" t="s">
        <v>25</v>
      </c>
      <c r="B27" s="6"/>
      <c r="C27" s="8"/>
    </row>
    <row r="28" spans="1:6">
      <c r="A28" t="s">
        <v>26</v>
      </c>
      <c r="C28" s="1">
        <v>200000</v>
      </c>
    </row>
    <row r="29" spans="1:6">
      <c r="A29" s="14" t="s">
        <v>38</v>
      </c>
      <c r="B29" s="14"/>
      <c r="C29" s="15">
        <f>SUM(C3:C28)</f>
        <v>1375600</v>
      </c>
      <c r="E29" s="15">
        <f>1430225 +100000+35000</f>
        <v>1565225</v>
      </c>
      <c r="F29" t="s">
        <v>41</v>
      </c>
    </row>
    <row r="30" spans="1:6">
      <c r="A30" t="s">
        <v>42</v>
      </c>
      <c r="C30" s="1">
        <f>C29*0.125</f>
        <v>171950</v>
      </c>
      <c r="E30" s="1">
        <f>182800+161303</f>
        <v>344103</v>
      </c>
      <c r="F30" t="s">
        <v>36</v>
      </c>
    </row>
    <row r="31" spans="1:6">
      <c r="A31" s="2" t="s">
        <v>29</v>
      </c>
      <c r="B31" s="2"/>
      <c r="C31" s="3">
        <f>SUM(C29:C30)</f>
        <v>1547550</v>
      </c>
      <c r="E31" s="3">
        <f>SUM(E29:E30)</f>
        <v>1909328</v>
      </c>
    </row>
    <row r="32" spans="1:6">
      <c r="A32" t="s">
        <v>27</v>
      </c>
      <c r="C32" s="1">
        <f>C31*0.1</f>
        <v>154755</v>
      </c>
      <c r="D32" s="1"/>
      <c r="E32" s="1">
        <f t="shared" ref="E32" si="0">E31*0.1</f>
        <v>190932.80000000002</v>
      </c>
    </row>
    <row r="33" spans="1:6">
      <c r="A33" s="2" t="s">
        <v>29</v>
      </c>
      <c r="B33" s="2"/>
      <c r="C33" s="3">
        <f>SUM(C31:C32)</f>
        <v>1702305</v>
      </c>
      <c r="D33" s="3"/>
      <c r="E33" s="3">
        <f t="shared" ref="E33" si="1">SUM(E31:E32)</f>
        <v>2100260.7999999998</v>
      </c>
    </row>
    <row r="34" spans="1:6">
      <c r="A34" t="s">
        <v>28</v>
      </c>
      <c r="C34" s="1">
        <f>C33*0.01</f>
        <v>17023.05</v>
      </c>
      <c r="E34" s="1">
        <v>19518</v>
      </c>
      <c r="F34" t="s">
        <v>37</v>
      </c>
    </row>
    <row r="35" spans="1:6">
      <c r="A35" s="2" t="s">
        <v>29</v>
      </c>
      <c r="B35" s="2"/>
      <c r="C35" s="3">
        <f>SUM(C33:C34)</f>
        <v>1719328.05</v>
      </c>
      <c r="D35" s="3"/>
      <c r="E35" s="3">
        <f>SUM(E33:E34)</f>
        <v>2119778.7999999998</v>
      </c>
    </row>
    <row r="36" spans="1:6">
      <c r="A36" t="s">
        <v>30</v>
      </c>
      <c r="C36" s="1">
        <f>C29*0.15</f>
        <v>206340</v>
      </c>
      <c r="D36" s="1"/>
      <c r="E36" s="1">
        <f t="shared" ref="E36" si="2">E29*0.15</f>
        <v>234783.75</v>
      </c>
    </row>
    <row r="37" spans="1:6">
      <c r="A37" s="2" t="s">
        <v>29</v>
      </c>
      <c r="B37" s="2"/>
      <c r="C37" s="3">
        <f>SUM(C35:C36)</f>
        <v>1925668.05</v>
      </c>
      <c r="D37" s="3"/>
      <c r="E37" s="3">
        <f>SUM(E35:E36)</f>
        <v>2354562.5499999998</v>
      </c>
    </row>
    <row r="38" spans="1:6" ht="12" thickBot="1">
      <c r="A38" s="4" t="s">
        <v>33</v>
      </c>
      <c r="B38" s="4"/>
      <c r="C38" s="21"/>
    </row>
    <row r="39" spans="1:6" ht="12" thickBot="1">
      <c r="A39" s="16" t="s">
        <v>31</v>
      </c>
      <c r="B39" s="17"/>
      <c r="C39" s="18">
        <f>C37</f>
        <v>1925668.05</v>
      </c>
      <c r="D39" s="18"/>
      <c r="E39" s="18">
        <f t="shared" ref="E39" si="3">E37</f>
        <v>2354562.5499999998</v>
      </c>
    </row>
    <row r="40" spans="1:6" ht="6.65" customHeight="1">
      <c r="C40" s="1"/>
    </row>
    <row r="41" spans="1:6">
      <c r="A41" s="9" t="s">
        <v>32</v>
      </c>
      <c r="B41" s="9"/>
      <c r="C41" s="10">
        <f>C39*0.06</f>
        <v>115540.083</v>
      </c>
      <c r="D41" s="10"/>
      <c r="E41" s="10">
        <f t="shared" ref="E41" si="4">E39*0.06</f>
        <v>141273.753</v>
      </c>
    </row>
    <row r="42" spans="1:6" ht="7.75" customHeight="1"/>
    <row r="43" spans="1:6">
      <c r="A43" s="19" t="s">
        <v>35</v>
      </c>
      <c r="B43" s="19"/>
      <c r="C43" s="20">
        <f>C39+C41</f>
        <v>2041208.1330000001</v>
      </c>
      <c r="D43" s="20"/>
      <c r="E43" s="20">
        <f t="shared" ref="E43" si="5">E39+E41</f>
        <v>2495836.3029999998</v>
      </c>
      <c r="F43" s="1"/>
    </row>
    <row r="44" spans="1:6">
      <c r="A44" t="s">
        <v>39</v>
      </c>
      <c r="E44" s="11">
        <f>E43*0.1</f>
        <v>249583.63029999999</v>
      </c>
    </row>
    <row r="45" spans="1:6">
      <c r="A45" t="s">
        <v>40</v>
      </c>
      <c r="E45" s="11">
        <f>E43*0.9</f>
        <v>2246252.6727</v>
      </c>
    </row>
  </sheetData>
  <pageMargins left="0.7" right="0.7" top="0.75" bottom="0.75" header="0.3" footer="0.3"/>
  <pageSetup paperSize="9" orientation="portrait" horizontalDpi="1200" verticalDpi="1200" r:id="rId1"/>
  <headerFooter>
    <oddHeader xml:space="preserve">&amp;CMunicipal Building Cost Plan&amp;RFigures from RTP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</dc:creator>
  <cp:lastModifiedBy>Morwenna Lewis</cp:lastModifiedBy>
  <dcterms:created xsi:type="dcterms:W3CDTF">2025-06-02T08:13:08Z</dcterms:created>
  <dcterms:modified xsi:type="dcterms:W3CDTF">2025-07-18T11:08:35Z</dcterms:modified>
</cp:coreProperties>
</file>