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aecom-my.sharepoint.com/personal/simon_mclaughlin_aecom_com/Documents/Desktop/Norwich Bus  Station/Updates 7th July/"/>
    </mc:Choice>
  </mc:AlternateContent>
  <xr:revisionPtr revIDLastSave="532" documentId="8_{DACA0F4D-10A0-43AA-8957-1D4DE69AD923}" xr6:coauthVersionLast="47" xr6:coauthVersionMax="47" xr10:uidLastSave="{C819F207-BD56-4ACD-AAB6-A1EED3CD42AF}"/>
  <bookViews>
    <workbookView xWindow="-120" yWindow="-120" windowWidth="29040" windowHeight="15720" tabRatio="893" firstSheet="5" activeTab="12" xr2:uid="{00000000-000D-0000-FFFF-FFFF00000000}"/>
  </bookViews>
  <sheets>
    <sheet name="Pricing Schedule Instructions" sheetId="20" r:id="rId1"/>
    <sheet name="Summary" sheetId="11" r:id="rId2"/>
    <sheet name="1. Management" sheetId="15" r:id="rId3"/>
    <sheet name="2. Digital Records" sheetId="16" r:id="rId4"/>
    <sheet name="3. Bus Station Operation" sheetId="26" r:id="rId5"/>
    <sheet name="4. Security" sheetId="27" r:id="rId6"/>
    <sheet name="5. Hard FM" sheetId="17" r:id="rId7"/>
    <sheet name="5a) Hard FM-Subcontract Price " sheetId="14" r:id="rId8"/>
    <sheet name="6. Soft FM" sheetId="24" r:id="rId9"/>
    <sheet name="7. Grounds Maintenance" sheetId="25" r:id="rId10"/>
    <sheet name="8. Mobilisation" sheetId="18" r:id="rId11"/>
    <sheet name="9. Project Orders" sheetId="21" r:id="rId12"/>
    <sheet name="10. Service Orders (Call Off) " sheetId="22" r:id="rId13"/>
    <sheet name="11. Resource Call Off " sheetId="23" r:id="rId14"/>
    <sheet name="Master site list" sheetId="1" r:id="rId15"/>
  </sheets>
  <externalReferences>
    <externalReference r:id="rId16"/>
  </externalReferences>
  <definedNames>
    <definedName name="_xlnm._FilterDatabase" localSheetId="14" hidden="1">'Master site list'!$A$1:$D$1</definedName>
    <definedName name="Pest_control">'[1]Service Matrix'!#REF!</definedName>
    <definedName name="Porterage__Handyperson">'[1]Service Matrix'!#REF!</definedName>
    <definedName name="_xlnm.Print_Area" localSheetId="2">'1. Management'!$A$1:$AB$79</definedName>
    <definedName name="_xlnm.Print_Area" localSheetId="3">'2. Digital Records'!$B$1:$U$57</definedName>
    <definedName name="_xlnm.Print_Area" localSheetId="4">'3. Bus Station Operation'!$B$1:$U$57</definedName>
    <definedName name="_xlnm.Print_Area" localSheetId="5">'4. Security'!$B$2:$U$58</definedName>
    <definedName name="_xlnm.Print_Area" localSheetId="6">'5. Hard FM'!$B$1:$V$87</definedName>
    <definedName name="_xlnm.Print_Area" localSheetId="8">'6. Soft FM'!$B$1:$U$57</definedName>
    <definedName name="_xlnm.Print_Area" localSheetId="9">'7. Grounds Maintenance'!$B$1:$U$58</definedName>
    <definedName name="_xlnm.Print_Area" localSheetId="10">'8. Mobilisation'!$B$1:$S$51</definedName>
    <definedName name="_xlnm.Print_Titles" localSheetId="2">'1. Management'!$B:$B</definedName>
    <definedName name="_xlnm.Print_Titles" localSheetId="3">'2. Digital Records'!$B:$C</definedName>
    <definedName name="_xlnm.Print_Titles" localSheetId="4">'3. Bus Station Operation'!$B:$C</definedName>
    <definedName name="_xlnm.Print_Titles" localSheetId="5">'4. Security'!$B:$C</definedName>
    <definedName name="_xlnm.Print_Titles" localSheetId="6">'5. Hard FM'!$B:$C</definedName>
    <definedName name="_xlnm.Print_Titles" localSheetId="8">'6. Soft FM'!$B:$C</definedName>
    <definedName name="_xlnm.Print_Titles" localSheetId="9">'7. Grounds Maintenance'!$B:$C</definedName>
    <definedName name="_xlnm.Print_Titles" localSheetId="10">'8. Mobilisation'!$B:$C</definedName>
    <definedName name="Waste_Management">'[1]Service Matrix'!#REF!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 i="1" l="1"/>
  <c r="R3" i="18"/>
  <c r="O2" i="25"/>
  <c r="T496" i="25"/>
  <c r="T481" i="25"/>
  <c r="T480" i="25"/>
  <c r="T479" i="25"/>
  <c r="T478" i="25"/>
  <c r="T477" i="25"/>
  <c r="T476" i="25"/>
  <c r="T475" i="25"/>
  <c r="T474" i="25"/>
  <c r="T473" i="25"/>
  <c r="T472" i="25"/>
  <c r="T482" i="25" s="1"/>
  <c r="T469" i="25"/>
  <c r="R456" i="25"/>
  <c r="Q456" i="25"/>
  <c r="P456" i="25"/>
  <c r="O456" i="25"/>
  <c r="N456" i="25"/>
  <c r="L456" i="25"/>
  <c r="K456" i="25"/>
  <c r="J456" i="25"/>
  <c r="H456" i="25"/>
  <c r="G456" i="25"/>
  <c r="F456" i="25"/>
  <c r="C456" i="25"/>
  <c r="T455" i="25"/>
  <c r="M455" i="25"/>
  <c r="I455" i="25"/>
  <c r="E455" i="25"/>
  <c r="D455" i="25"/>
  <c r="T454" i="25"/>
  <c r="M454" i="25"/>
  <c r="I454" i="25"/>
  <c r="E454" i="25"/>
  <c r="D454" i="25"/>
  <c r="T453" i="25"/>
  <c r="M453" i="25"/>
  <c r="I453" i="25"/>
  <c r="E453" i="25"/>
  <c r="D453" i="25"/>
  <c r="T452" i="25"/>
  <c r="M452" i="25"/>
  <c r="I452" i="25"/>
  <c r="E452" i="25"/>
  <c r="D452" i="25"/>
  <c r="T451" i="25"/>
  <c r="M451" i="25"/>
  <c r="I451" i="25"/>
  <c r="E451" i="25"/>
  <c r="D451" i="25"/>
  <c r="T450" i="25"/>
  <c r="M450" i="25"/>
  <c r="I450" i="25"/>
  <c r="E450" i="25"/>
  <c r="D450" i="25"/>
  <c r="T449" i="25"/>
  <c r="M449" i="25"/>
  <c r="I449" i="25"/>
  <c r="E449" i="25"/>
  <c r="D449" i="25"/>
  <c r="T448" i="25"/>
  <c r="M448" i="25"/>
  <c r="I448" i="25"/>
  <c r="E448" i="25"/>
  <c r="D448" i="25"/>
  <c r="T447" i="25"/>
  <c r="M447" i="25"/>
  <c r="I447" i="25"/>
  <c r="E447" i="25"/>
  <c r="D447" i="25"/>
  <c r="T446" i="25"/>
  <c r="M446" i="25"/>
  <c r="I446" i="25"/>
  <c r="E446" i="25"/>
  <c r="D446" i="25"/>
  <c r="T445" i="25"/>
  <c r="M445" i="25"/>
  <c r="I445" i="25"/>
  <c r="E445" i="25"/>
  <c r="D445" i="25"/>
  <c r="T444" i="25"/>
  <c r="M444" i="25"/>
  <c r="I444" i="25"/>
  <c r="E444" i="25"/>
  <c r="D444" i="25"/>
  <c r="T443" i="25"/>
  <c r="M443" i="25"/>
  <c r="I443" i="25"/>
  <c r="E443" i="25"/>
  <c r="D443" i="25"/>
  <c r="T442" i="25"/>
  <c r="M442" i="25"/>
  <c r="I442" i="25"/>
  <c r="E442" i="25"/>
  <c r="D442" i="25"/>
  <c r="T441" i="25"/>
  <c r="M441" i="25"/>
  <c r="I441" i="25"/>
  <c r="E441" i="25"/>
  <c r="D441" i="25"/>
  <c r="T440" i="25"/>
  <c r="M440" i="25"/>
  <c r="I440" i="25"/>
  <c r="E440" i="25"/>
  <c r="D440" i="25"/>
  <c r="T439" i="25"/>
  <c r="M439" i="25"/>
  <c r="I439" i="25"/>
  <c r="E439" i="25"/>
  <c r="D439" i="25"/>
  <c r="T438" i="25"/>
  <c r="M438" i="25"/>
  <c r="I438" i="25"/>
  <c r="E438" i="25"/>
  <c r="D438" i="25"/>
  <c r="T437" i="25"/>
  <c r="M437" i="25"/>
  <c r="I437" i="25"/>
  <c r="E437" i="25"/>
  <c r="D437" i="25"/>
  <c r="T436" i="25"/>
  <c r="M436" i="25"/>
  <c r="I436" i="25"/>
  <c r="E436" i="25"/>
  <c r="D436" i="25"/>
  <c r="T435" i="25"/>
  <c r="T456" i="25" s="1"/>
  <c r="M435" i="25"/>
  <c r="I435" i="25"/>
  <c r="E435" i="25"/>
  <c r="D435" i="25"/>
  <c r="T434" i="25"/>
  <c r="M434" i="25"/>
  <c r="I434" i="25"/>
  <c r="E434" i="25"/>
  <c r="D434" i="25"/>
  <c r="T433" i="25"/>
  <c r="M433" i="25"/>
  <c r="I433" i="25"/>
  <c r="E433" i="25"/>
  <c r="E456" i="25" s="1"/>
  <c r="D433" i="25"/>
  <c r="T426" i="25"/>
  <c r="T411" i="25"/>
  <c r="T410" i="25"/>
  <c r="T409" i="25"/>
  <c r="T408" i="25"/>
  <c r="T407" i="25"/>
  <c r="T406" i="25"/>
  <c r="T405" i="25"/>
  <c r="T404" i="25"/>
  <c r="T403" i="25"/>
  <c r="T402" i="25"/>
  <c r="T412" i="25" s="1"/>
  <c r="T399" i="25"/>
  <c r="R386" i="25"/>
  <c r="Q386" i="25"/>
  <c r="P386" i="25"/>
  <c r="O386" i="25"/>
  <c r="N386" i="25"/>
  <c r="L386" i="25"/>
  <c r="K386" i="25"/>
  <c r="J386" i="25"/>
  <c r="H386" i="25"/>
  <c r="G386" i="25"/>
  <c r="F386" i="25"/>
  <c r="C386" i="25"/>
  <c r="T385" i="25"/>
  <c r="M385" i="25"/>
  <c r="I385" i="25"/>
  <c r="E385" i="25"/>
  <c r="D385" i="25"/>
  <c r="T384" i="25"/>
  <c r="M384" i="25"/>
  <c r="I384" i="25"/>
  <c r="E384" i="25"/>
  <c r="D384" i="25"/>
  <c r="T383" i="25"/>
  <c r="M383" i="25"/>
  <c r="I383" i="25"/>
  <c r="E383" i="25"/>
  <c r="D383" i="25"/>
  <c r="T382" i="25"/>
  <c r="M382" i="25"/>
  <c r="I382" i="25"/>
  <c r="E382" i="25"/>
  <c r="D382" i="25"/>
  <c r="T381" i="25"/>
  <c r="M381" i="25"/>
  <c r="I381" i="25"/>
  <c r="E381" i="25"/>
  <c r="D381" i="25"/>
  <c r="T380" i="25"/>
  <c r="M380" i="25"/>
  <c r="I380" i="25"/>
  <c r="E380" i="25"/>
  <c r="D380" i="25"/>
  <c r="T379" i="25"/>
  <c r="M379" i="25"/>
  <c r="I379" i="25"/>
  <c r="E379" i="25"/>
  <c r="D379" i="25"/>
  <c r="T378" i="25"/>
  <c r="M378" i="25"/>
  <c r="I378" i="25"/>
  <c r="E378" i="25"/>
  <c r="D378" i="25"/>
  <c r="T377" i="25"/>
  <c r="M377" i="25"/>
  <c r="I377" i="25"/>
  <c r="E377" i="25"/>
  <c r="D377" i="25"/>
  <c r="T376" i="25"/>
  <c r="M376" i="25"/>
  <c r="I376" i="25"/>
  <c r="E376" i="25"/>
  <c r="D376" i="25"/>
  <c r="T375" i="25"/>
  <c r="M375" i="25"/>
  <c r="I375" i="25"/>
  <c r="E375" i="25"/>
  <c r="D375" i="25"/>
  <c r="T374" i="25"/>
  <c r="M374" i="25"/>
  <c r="I374" i="25"/>
  <c r="E374" i="25"/>
  <c r="D374" i="25"/>
  <c r="T373" i="25"/>
  <c r="M373" i="25"/>
  <c r="I373" i="25"/>
  <c r="E373" i="25"/>
  <c r="D373" i="25"/>
  <c r="T372" i="25"/>
  <c r="M372" i="25"/>
  <c r="I372" i="25"/>
  <c r="E372" i="25"/>
  <c r="D372" i="25"/>
  <c r="T371" i="25"/>
  <c r="M371" i="25"/>
  <c r="I371" i="25"/>
  <c r="E371" i="25"/>
  <c r="D371" i="25"/>
  <c r="T370" i="25"/>
  <c r="M370" i="25"/>
  <c r="I370" i="25"/>
  <c r="E370" i="25"/>
  <c r="D370" i="25"/>
  <c r="T369" i="25"/>
  <c r="T386" i="25" s="1"/>
  <c r="M369" i="25"/>
  <c r="I369" i="25"/>
  <c r="E369" i="25"/>
  <c r="D369" i="25"/>
  <c r="T368" i="25"/>
  <c r="M368" i="25"/>
  <c r="I368" i="25"/>
  <c r="E368" i="25"/>
  <c r="D368" i="25"/>
  <c r="T367" i="25"/>
  <c r="M367" i="25"/>
  <c r="I367" i="25"/>
  <c r="E367" i="25"/>
  <c r="D367" i="25"/>
  <c r="T366" i="25"/>
  <c r="M366" i="25"/>
  <c r="I366" i="25"/>
  <c r="E366" i="25"/>
  <c r="D366" i="25"/>
  <c r="T365" i="25"/>
  <c r="M365" i="25"/>
  <c r="I365" i="25"/>
  <c r="E365" i="25"/>
  <c r="D365" i="25"/>
  <c r="T364" i="25"/>
  <c r="M364" i="25"/>
  <c r="I364" i="25"/>
  <c r="E364" i="25"/>
  <c r="D364" i="25"/>
  <c r="T363" i="25"/>
  <c r="M363" i="25"/>
  <c r="I363" i="25"/>
  <c r="E363" i="25"/>
  <c r="E386" i="25" s="1"/>
  <c r="D363" i="25"/>
  <c r="T356" i="25"/>
  <c r="T341" i="25"/>
  <c r="T340" i="25"/>
  <c r="T339" i="25"/>
  <c r="T338" i="25"/>
  <c r="T337" i="25"/>
  <c r="T336" i="25"/>
  <c r="T335" i="25"/>
  <c r="T334" i="25"/>
  <c r="T333" i="25"/>
  <c r="T332" i="25"/>
  <c r="T342" i="25" s="1"/>
  <c r="T329" i="25"/>
  <c r="R316" i="25"/>
  <c r="Q316" i="25"/>
  <c r="P316" i="25"/>
  <c r="O316" i="25"/>
  <c r="N316" i="25"/>
  <c r="L316" i="25"/>
  <c r="K316" i="25"/>
  <c r="J316" i="25"/>
  <c r="H316" i="25"/>
  <c r="G316" i="25"/>
  <c r="F316" i="25"/>
  <c r="C316" i="25"/>
  <c r="T315" i="25"/>
  <c r="M315" i="25"/>
  <c r="I315" i="25"/>
  <c r="E315" i="25"/>
  <c r="D315" i="25"/>
  <c r="T314" i="25"/>
  <c r="M314" i="25"/>
  <c r="I314" i="25"/>
  <c r="E314" i="25"/>
  <c r="D314" i="25"/>
  <c r="T313" i="25"/>
  <c r="M313" i="25"/>
  <c r="I313" i="25"/>
  <c r="E313" i="25"/>
  <c r="D313" i="25"/>
  <c r="T312" i="25"/>
  <c r="M312" i="25"/>
  <c r="I312" i="25"/>
  <c r="E312" i="25"/>
  <c r="D312" i="25"/>
  <c r="T311" i="25"/>
  <c r="M311" i="25"/>
  <c r="I311" i="25"/>
  <c r="E311" i="25"/>
  <c r="D311" i="25"/>
  <c r="T310" i="25"/>
  <c r="M310" i="25"/>
  <c r="I310" i="25"/>
  <c r="E310" i="25"/>
  <c r="D310" i="25"/>
  <c r="T309" i="25"/>
  <c r="M309" i="25"/>
  <c r="I309" i="25"/>
  <c r="E309" i="25"/>
  <c r="D309" i="25"/>
  <c r="T308" i="25"/>
  <c r="M308" i="25"/>
  <c r="I308" i="25"/>
  <c r="E308" i="25"/>
  <c r="D308" i="25"/>
  <c r="T307" i="25"/>
  <c r="M307" i="25"/>
  <c r="I307" i="25"/>
  <c r="E307" i="25"/>
  <c r="D307" i="25"/>
  <c r="T306" i="25"/>
  <c r="M306" i="25"/>
  <c r="I306" i="25"/>
  <c r="E306" i="25"/>
  <c r="D306" i="25"/>
  <c r="T305" i="25"/>
  <c r="M305" i="25"/>
  <c r="I305" i="25"/>
  <c r="E305" i="25"/>
  <c r="D305" i="25"/>
  <c r="T304" i="25"/>
  <c r="M304" i="25"/>
  <c r="I304" i="25"/>
  <c r="E304" i="25"/>
  <c r="D304" i="25"/>
  <c r="T303" i="25"/>
  <c r="M303" i="25"/>
  <c r="I303" i="25"/>
  <c r="E303" i="25"/>
  <c r="D303" i="25"/>
  <c r="T302" i="25"/>
  <c r="M302" i="25"/>
  <c r="I302" i="25"/>
  <c r="E302" i="25"/>
  <c r="D302" i="25"/>
  <c r="T301" i="25"/>
  <c r="M301" i="25"/>
  <c r="I301" i="25"/>
  <c r="E301" i="25"/>
  <c r="D301" i="25"/>
  <c r="T300" i="25"/>
  <c r="M300" i="25"/>
  <c r="I300" i="25"/>
  <c r="E300" i="25"/>
  <c r="D300" i="25"/>
  <c r="T299" i="25"/>
  <c r="M299" i="25"/>
  <c r="I299" i="25"/>
  <c r="E299" i="25"/>
  <c r="D299" i="25"/>
  <c r="T298" i="25"/>
  <c r="M298" i="25"/>
  <c r="I298" i="25"/>
  <c r="E298" i="25"/>
  <c r="D298" i="25"/>
  <c r="T297" i="25"/>
  <c r="M297" i="25"/>
  <c r="I297" i="25"/>
  <c r="E297" i="25"/>
  <c r="D297" i="25"/>
  <c r="T296" i="25"/>
  <c r="M296" i="25"/>
  <c r="I296" i="25"/>
  <c r="E296" i="25"/>
  <c r="D296" i="25"/>
  <c r="T295" i="25"/>
  <c r="T316" i="25" s="1"/>
  <c r="M295" i="25"/>
  <c r="I295" i="25"/>
  <c r="E295" i="25"/>
  <c r="D295" i="25"/>
  <c r="T294" i="25"/>
  <c r="M294" i="25"/>
  <c r="I294" i="25"/>
  <c r="E294" i="25"/>
  <c r="D294" i="25"/>
  <c r="T293" i="25"/>
  <c r="M293" i="25"/>
  <c r="I293" i="25"/>
  <c r="E293" i="25"/>
  <c r="E316" i="25" s="1"/>
  <c r="D293" i="25"/>
  <c r="T286" i="25"/>
  <c r="T271" i="25"/>
  <c r="T270" i="25"/>
  <c r="T269" i="25"/>
  <c r="T268" i="25"/>
  <c r="T267" i="25"/>
  <c r="T266" i="25"/>
  <c r="T265" i="25"/>
  <c r="T264" i="25"/>
  <c r="T263" i="25"/>
  <c r="T262" i="25"/>
  <c r="T272" i="25" s="1"/>
  <c r="T259" i="25"/>
  <c r="R246" i="25"/>
  <c r="Q246" i="25"/>
  <c r="P246" i="25"/>
  <c r="O246" i="25"/>
  <c r="N246" i="25"/>
  <c r="L246" i="25"/>
  <c r="K246" i="25"/>
  <c r="J246" i="25"/>
  <c r="H246" i="25"/>
  <c r="G246" i="25"/>
  <c r="F246" i="25"/>
  <c r="C246" i="25"/>
  <c r="T245" i="25"/>
  <c r="M245" i="25"/>
  <c r="I245" i="25"/>
  <c r="E245" i="25"/>
  <c r="D245" i="25"/>
  <c r="T244" i="25"/>
  <c r="M244" i="25"/>
  <c r="I244" i="25"/>
  <c r="E244" i="25"/>
  <c r="D244" i="25"/>
  <c r="T243" i="25"/>
  <c r="M243" i="25"/>
  <c r="I243" i="25"/>
  <c r="E243" i="25"/>
  <c r="D243" i="25"/>
  <c r="T242" i="25"/>
  <c r="M242" i="25"/>
  <c r="I242" i="25"/>
  <c r="E242" i="25"/>
  <c r="D242" i="25"/>
  <c r="T241" i="25"/>
  <c r="M241" i="25"/>
  <c r="I241" i="25"/>
  <c r="E241" i="25"/>
  <c r="D241" i="25"/>
  <c r="T240" i="25"/>
  <c r="M240" i="25"/>
  <c r="I240" i="25"/>
  <c r="E240" i="25"/>
  <c r="D240" i="25"/>
  <c r="T239" i="25"/>
  <c r="M239" i="25"/>
  <c r="I239" i="25"/>
  <c r="E239" i="25"/>
  <c r="D239" i="25"/>
  <c r="T238" i="25"/>
  <c r="M238" i="25"/>
  <c r="I238" i="25"/>
  <c r="E238" i="25"/>
  <c r="D238" i="25"/>
  <c r="T237" i="25"/>
  <c r="M237" i="25"/>
  <c r="I237" i="25"/>
  <c r="E237" i="25"/>
  <c r="D237" i="25"/>
  <c r="T236" i="25"/>
  <c r="M236" i="25"/>
  <c r="I236" i="25"/>
  <c r="E236" i="25"/>
  <c r="D236" i="25"/>
  <c r="T235" i="25"/>
  <c r="M235" i="25"/>
  <c r="I235" i="25"/>
  <c r="E235" i="25"/>
  <c r="D235" i="25"/>
  <c r="T234" i="25"/>
  <c r="M234" i="25"/>
  <c r="I234" i="25"/>
  <c r="E234" i="25"/>
  <c r="D234" i="25"/>
  <c r="T233" i="25"/>
  <c r="M233" i="25"/>
  <c r="I233" i="25"/>
  <c r="E233" i="25"/>
  <c r="D233" i="25"/>
  <c r="T232" i="25"/>
  <c r="M232" i="25"/>
  <c r="I232" i="25"/>
  <c r="E232" i="25"/>
  <c r="D232" i="25"/>
  <c r="T231" i="25"/>
  <c r="M231" i="25"/>
  <c r="I231" i="25"/>
  <c r="E231" i="25"/>
  <c r="D231" i="25"/>
  <c r="T230" i="25"/>
  <c r="M230" i="25"/>
  <c r="I230" i="25"/>
  <c r="E230" i="25"/>
  <c r="D230" i="25"/>
  <c r="T229" i="25"/>
  <c r="M229" i="25"/>
  <c r="I229" i="25"/>
  <c r="E229" i="25"/>
  <c r="D229" i="25"/>
  <c r="T228" i="25"/>
  <c r="M228" i="25"/>
  <c r="I228" i="25"/>
  <c r="E228" i="25"/>
  <c r="D228" i="25"/>
  <c r="T227" i="25"/>
  <c r="M227" i="25"/>
  <c r="I227" i="25"/>
  <c r="E227" i="25"/>
  <c r="D227" i="25"/>
  <c r="T226" i="25"/>
  <c r="M226" i="25"/>
  <c r="I226" i="25"/>
  <c r="E226" i="25"/>
  <c r="D226" i="25"/>
  <c r="T225" i="25"/>
  <c r="M225" i="25"/>
  <c r="I225" i="25"/>
  <c r="E225" i="25"/>
  <c r="D225" i="25"/>
  <c r="T224" i="25"/>
  <c r="T246" i="25" s="1"/>
  <c r="M224" i="25"/>
  <c r="I224" i="25"/>
  <c r="E224" i="25"/>
  <c r="D224" i="25"/>
  <c r="T223" i="25"/>
  <c r="M223" i="25"/>
  <c r="I223" i="25"/>
  <c r="E223" i="25"/>
  <c r="E246" i="25" s="1"/>
  <c r="D223" i="25"/>
  <c r="T216" i="25"/>
  <c r="T201" i="25"/>
  <c r="T200" i="25"/>
  <c r="T199" i="25"/>
  <c r="T198" i="25"/>
  <c r="T197" i="25"/>
  <c r="T196" i="25"/>
  <c r="T195" i="25"/>
  <c r="T194" i="25"/>
  <c r="T193" i="25"/>
  <c r="T192" i="25"/>
  <c r="T202" i="25" s="1"/>
  <c r="T189" i="25"/>
  <c r="R176" i="25"/>
  <c r="Q176" i="25"/>
  <c r="P176" i="25"/>
  <c r="O176" i="25"/>
  <c r="N176" i="25"/>
  <c r="L176" i="25"/>
  <c r="K176" i="25"/>
  <c r="J176" i="25"/>
  <c r="H176" i="25"/>
  <c r="G176" i="25"/>
  <c r="F176" i="25"/>
  <c r="C176" i="25"/>
  <c r="T175" i="25"/>
  <c r="M175" i="25"/>
  <c r="I175" i="25"/>
  <c r="E175" i="25"/>
  <c r="D175" i="25"/>
  <c r="T174" i="25"/>
  <c r="M174" i="25"/>
  <c r="I174" i="25"/>
  <c r="E174" i="25"/>
  <c r="D174" i="25"/>
  <c r="T173" i="25"/>
  <c r="M173" i="25"/>
  <c r="I173" i="25"/>
  <c r="E173" i="25"/>
  <c r="D173" i="25"/>
  <c r="T172" i="25"/>
  <c r="M172" i="25"/>
  <c r="I172" i="25"/>
  <c r="E172" i="25"/>
  <c r="D172" i="25"/>
  <c r="T171" i="25"/>
  <c r="M171" i="25"/>
  <c r="I171" i="25"/>
  <c r="E171" i="25"/>
  <c r="D171" i="25"/>
  <c r="T170" i="25"/>
  <c r="M170" i="25"/>
  <c r="I170" i="25"/>
  <c r="E170" i="25"/>
  <c r="D170" i="25"/>
  <c r="T169" i="25"/>
  <c r="M169" i="25"/>
  <c r="I169" i="25"/>
  <c r="E169" i="25"/>
  <c r="D169" i="25"/>
  <c r="T168" i="25"/>
  <c r="M168" i="25"/>
  <c r="I168" i="25"/>
  <c r="E168" i="25"/>
  <c r="D168" i="25"/>
  <c r="T167" i="25"/>
  <c r="M167" i="25"/>
  <c r="I167" i="25"/>
  <c r="E167" i="25"/>
  <c r="D167" i="25"/>
  <c r="T166" i="25"/>
  <c r="M166" i="25"/>
  <c r="I166" i="25"/>
  <c r="E166" i="25"/>
  <c r="D166" i="25"/>
  <c r="T165" i="25"/>
  <c r="M165" i="25"/>
  <c r="I165" i="25"/>
  <c r="E165" i="25"/>
  <c r="D165" i="25"/>
  <c r="T164" i="25"/>
  <c r="M164" i="25"/>
  <c r="I164" i="25"/>
  <c r="E164" i="25"/>
  <c r="D164" i="25"/>
  <c r="T163" i="25"/>
  <c r="M163" i="25"/>
  <c r="I163" i="25"/>
  <c r="E163" i="25"/>
  <c r="D163" i="25"/>
  <c r="T162" i="25"/>
  <c r="M162" i="25"/>
  <c r="I162" i="25"/>
  <c r="E162" i="25"/>
  <c r="D162" i="25"/>
  <c r="T161" i="25"/>
  <c r="M161" i="25"/>
  <c r="I161" i="25"/>
  <c r="E161" i="25"/>
  <c r="D161" i="25"/>
  <c r="T160" i="25"/>
  <c r="M160" i="25"/>
  <c r="I160" i="25"/>
  <c r="E160" i="25"/>
  <c r="D160" i="25"/>
  <c r="T159" i="25"/>
  <c r="M159" i="25"/>
  <c r="I159" i="25"/>
  <c r="E159" i="25"/>
  <c r="D159" i="25"/>
  <c r="T158" i="25"/>
  <c r="M158" i="25"/>
  <c r="I158" i="25"/>
  <c r="E158" i="25"/>
  <c r="D158" i="25"/>
  <c r="T157" i="25"/>
  <c r="M157" i="25"/>
  <c r="I157" i="25"/>
  <c r="E157" i="25"/>
  <c r="D157" i="25"/>
  <c r="T156" i="25"/>
  <c r="M156" i="25"/>
  <c r="I156" i="25"/>
  <c r="E156" i="25"/>
  <c r="D156" i="25"/>
  <c r="T155" i="25"/>
  <c r="T176" i="25" s="1"/>
  <c r="M155" i="25"/>
  <c r="I155" i="25"/>
  <c r="E155" i="25"/>
  <c r="D155" i="25"/>
  <c r="T154" i="25"/>
  <c r="M154" i="25"/>
  <c r="I154" i="25"/>
  <c r="E154" i="25"/>
  <c r="D154" i="25"/>
  <c r="T153" i="25"/>
  <c r="M153" i="25"/>
  <c r="I153" i="25"/>
  <c r="E153" i="25"/>
  <c r="E176" i="25" s="1"/>
  <c r="D153" i="25"/>
  <c r="T146" i="25"/>
  <c r="T131" i="25"/>
  <c r="T130" i="25"/>
  <c r="T129" i="25"/>
  <c r="T128" i="25"/>
  <c r="T127" i="25"/>
  <c r="T126" i="25"/>
  <c r="T125" i="25"/>
  <c r="T124" i="25"/>
  <c r="T123" i="25"/>
  <c r="T122" i="25"/>
  <c r="T132" i="25" s="1"/>
  <c r="T119" i="25"/>
  <c r="R106" i="25"/>
  <c r="Q106" i="25"/>
  <c r="P106" i="25"/>
  <c r="O106" i="25"/>
  <c r="N106" i="25"/>
  <c r="L106" i="25"/>
  <c r="K106" i="25"/>
  <c r="J106" i="25"/>
  <c r="H106" i="25"/>
  <c r="G106" i="25"/>
  <c r="F106" i="25"/>
  <c r="C106" i="25"/>
  <c r="T105" i="25"/>
  <c r="M105" i="25"/>
  <c r="I105" i="25"/>
  <c r="E105" i="25"/>
  <c r="D105" i="25"/>
  <c r="T104" i="25"/>
  <c r="M104" i="25"/>
  <c r="I104" i="25"/>
  <c r="E104" i="25"/>
  <c r="D104" i="25"/>
  <c r="T103" i="25"/>
  <c r="M103" i="25"/>
  <c r="I103" i="25"/>
  <c r="E103" i="25"/>
  <c r="D103" i="25"/>
  <c r="T102" i="25"/>
  <c r="M102" i="25"/>
  <c r="I102" i="25"/>
  <c r="E102" i="25"/>
  <c r="D102" i="25"/>
  <c r="T101" i="25"/>
  <c r="M101" i="25"/>
  <c r="I101" i="25"/>
  <c r="E101" i="25"/>
  <c r="D101" i="25"/>
  <c r="T100" i="25"/>
  <c r="M100" i="25"/>
  <c r="I100" i="25"/>
  <c r="E100" i="25"/>
  <c r="D100" i="25"/>
  <c r="T99" i="25"/>
  <c r="M99" i="25"/>
  <c r="I99" i="25"/>
  <c r="E99" i="25"/>
  <c r="D99" i="25"/>
  <c r="T98" i="25"/>
  <c r="M98" i="25"/>
  <c r="I98" i="25"/>
  <c r="E98" i="25"/>
  <c r="D98" i="25"/>
  <c r="T97" i="25"/>
  <c r="M97" i="25"/>
  <c r="I97" i="25"/>
  <c r="E97" i="25"/>
  <c r="D97" i="25"/>
  <c r="T96" i="25"/>
  <c r="M96" i="25"/>
  <c r="I96" i="25"/>
  <c r="E96" i="25"/>
  <c r="D96" i="25"/>
  <c r="T95" i="25"/>
  <c r="M95" i="25"/>
  <c r="I95" i="25"/>
  <c r="E95" i="25"/>
  <c r="D95" i="25"/>
  <c r="T94" i="25"/>
  <c r="M94" i="25"/>
  <c r="I94" i="25"/>
  <c r="E94" i="25"/>
  <c r="D94" i="25"/>
  <c r="T93" i="25"/>
  <c r="M93" i="25"/>
  <c r="I93" i="25"/>
  <c r="E93" i="25"/>
  <c r="D93" i="25"/>
  <c r="T92" i="25"/>
  <c r="M92" i="25"/>
  <c r="I92" i="25"/>
  <c r="E92" i="25"/>
  <c r="D92" i="25"/>
  <c r="T91" i="25"/>
  <c r="M91" i="25"/>
  <c r="I91" i="25"/>
  <c r="E91" i="25"/>
  <c r="D91" i="25"/>
  <c r="T90" i="25"/>
  <c r="M90" i="25"/>
  <c r="I90" i="25"/>
  <c r="E90" i="25"/>
  <c r="D90" i="25"/>
  <c r="T89" i="25"/>
  <c r="M89" i="25"/>
  <c r="I89" i="25"/>
  <c r="E89" i="25"/>
  <c r="D89" i="25"/>
  <c r="T88" i="25"/>
  <c r="M88" i="25"/>
  <c r="I88" i="25"/>
  <c r="E88" i="25"/>
  <c r="D88" i="25"/>
  <c r="T87" i="25"/>
  <c r="M87" i="25"/>
  <c r="I87" i="25"/>
  <c r="E87" i="25"/>
  <c r="D87" i="25"/>
  <c r="T86" i="25"/>
  <c r="M86" i="25"/>
  <c r="I86" i="25"/>
  <c r="E86" i="25"/>
  <c r="D86" i="25"/>
  <c r="T85" i="25"/>
  <c r="T106" i="25" s="1"/>
  <c r="M85" i="25"/>
  <c r="I85" i="25"/>
  <c r="E85" i="25"/>
  <c r="D85" i="25"/>
  <c r="T84" i="25"/>
  <c r="M84" i="25"/>
  <c r="I84" i="25"/>
  <c r="E84" i="25"/>
  <c r="D84" i="25"/>
  <c r="T83" i="25"/>
  <c r="M83" i="25"/>
  <c r="I83" i="25"/>
  <c r="E83" i="25"/>
  <c r="E106" i="25" s="1"/>
  <c r="D83" i="25"/>
  <c r="O7" i="25"/>
  <c r="T76" i="25"/>
  <c r="T61" i="25"/>
  <c r="T60" i="25"/>
  <c r="T59" i="25"/>
  <c r="T58" i="25"/>
  <c r="T57" i="25"/>
  <c r="T56" i="25"/>
  <c r="T55" i="25"/>
  <c r="T54" i="25"/>
  <c r="T53" i="25"/>
  <c r="T52" i="25"/>
  <c r="T62" i="25" s="1"/>
  <c r="T49" i="25"/>
  <c r="R36" i="25"/>
  <c r="Q36" i="25"/>
  <c r="P36" i="25"/>
  <c r="O36" i="25"/>
  <c r="N36" i="25"/>
  <c r="L36" i="25"/>
  <c r="K36" i="25"/>
  <c r="J36" i="25"/>
  <c r="H36" i="25"/>
  <c r="G36" i="25"/>
  <c r="F36" i="25"/>
  <c r="C36" i="25"/>
  <c r="T35" i="25"/>
  <c r="M35" i="25"/>
  <c r="I35" i="25"/>
  <c r="E35" i="25"/>
  <c r="D35" i="25"/>
  <c r="T34" i="25"/>
  <c r="M34" i="25"/>
  <c r="I34" i="25"/>
  <c r="E34" i="25"/>
  <c r="D34" i="25"/>
  <c r="T33" i="25"/>
  <c r="M33" i="25"/>
  <c r="I33" i="25"/>
  <c r="E33" i="25"/>
  <c r="D33" i="25"/>
  <c r="T32" i="25"/>
  <c r="M32" i="25"/>
  <c r="I32" i="25"/>
  <c r="E32" i="25"/>
  <c r="D32" i="25"/>
  <c r="T31" i="25"/>
  <c r="M31" i="25"/>
  <c r="I31" i="25"/>
  <c r="E31" i="25"/>
  <c r="D31" i="25"/>
  <c r="T30" i="25"/>
  <c r="M30" i="25"/>
  <c r="I30" i="25"/>
  <c r="E30" i="25"/>
  <c r="D30" i="25"/>
  <c r="T29" i="25"/>
  <c r="M29" i="25"/>
  <c r="I29" i="25"/>
  <c r="E29" i="25"/>
  <c r="D29" i="25"/>
  <c r="T28" i="25"/>
  <c r="M28" i="25"/>
  <c r="I28" i="25"/>
  <c r="E28" i="25"/>
  <c r="D28" i="25"/>
  <c r="T27" i="25"/>
  <c r="M27" i="25"/>
  <c r="I27" i="25"/>
  <c r="E27" i="25"/>
  <c r="D27" i="25"/>
  <c r="T26" i="25"/>
  <c r="M26" i="25"/>
  <c r="I26" i="25"/>
  <c r="E26" i="25"/>
  <c r="D26" i="25"/>
  <c r="T25" i="25"/>
  <c r="M25" i="25"/>
  <c r="I25" i="25"/>
  <c r="E25" i="25"/>
  <c r="D25" i="25"/>
  <c r="T24" i="25"/>
  <c r="M24" i="25"/>
  <c r="I24" i="25"/>
  <c r="E24" i="25"/>
  <c r="D24" i="25"/>
  <c r="T23" i="25"/>
  <c r="M23" i="25"/>
  <c r="I23" i="25"/>
  <c r="E23" i="25"/>
  <c r="D23" i="25"/>
  <c r="T22" i="25"/>
  <c r="M22" i="25"/>
  <c r="I22" i="25"/>
  <c r="E22" i="25"/>
  <c r="D22" i="25"/>
  <c r="T21" i="25"/>
  <c r="M21" i="25"/>
  <c r="I21" i="25"/>
  <c r="E21" i="25"/>
  <c r="D21" i="25"/>
  <c r="T20" i="25"/>
  <c r="M20" i="25"/>
  <c r="I20" i="25"/>
  <c r="E20" i="25"/>
  <c r="D20" i="25"/>
  <c r="T19" i="25"/>
  <c r="M19" i="25"/>
  <c r="I19" i="25"/>
  <c r="E19" i="25"/>
  <c r="D19" i="25"/>
  <c r="T18" i="25"/>
  <c r="M18" i="25"/>
  <c r="I18" i="25"/>
  <c r="E18" i="25"/>
  <c r="D18" i="25"/>
  <c r="T17" i="25"/>
  <c r="M17" i="25"/>
  <c r="I17" i="25"/>
  <c r="E17" i="25"/>
  <c r="D17" i="25"/>
  <c r="T16" i="25"/>
  <c r="M16" i="25"/>
  <c r="I16" i="25"/>
  <c r="E16" i="25"/>
  <c r="D16" i="25"/>
  <c r="T15" i="25"/>
  <c r="T36" i="25" s="1"/>
  <c r="M15" i="25"/>
  <c r="I15" i="25"/>
  <c r="E15" i="25"/>
  <c r="D15" i="25"/>
  <c r="T14" i="25"/>
  <c r="M14" i="25"/>
  <c r="I14" i="25"/>
  <c r="E14" i="25"/>
  <c r="D14" i="25"/>
  <c r="T13" i="25"/>
  <c r="M13" i="25"/>
  <c r="I13" i="25"/>
  <c r="E13" i="25"/>
  <c r="E36" i="25" s="1"/>
  <c r="D13" i="25"/>
  <c r="T495" i="24"/>
  <c r="T480" i="24"/>
  <c r="T479" i="24"/>
  <c r="T478" i="24"/>
  <c r="T477" i="24"/>
  <c r="T476" i="24"/>
  <c r="T475" i="24"/>
  <c r="T474" i="24"/>
  <c r="T473" i="24"/>
  <c r="T472" i="24"/>
  <c r="T471" i="24"/>
  <c r="T481" i="24" s="1"/>
  <c r="T468" i="24"/>
  <c r="R455" i="24"/>
  <c r="Q455" i="24"/>
  <c r="P455" i="24"/>
  <c r="O455" i="24"/>
  <c r="N455" i="24"/>
  <c r="L455" i="24"/>
  <c r="K455" i="24"/>
  <c r="J455" i="24"/>
  <c r="H455" i="24"/>
  <c r="G455" i="24"/>
  <c r="F455" i="24"/>
  <c r="C455" i="24"/>
  <c r="T454" i="24"/>
  <c r="M454" i="24"/>
  <c r="I454" i="24"/>
  <c r="E454" i="24"/>
  <c r="D454" i="24"/>
  <c r="T453" i="24"/>
  <c r="M453" i="24"/>
  <c r="I453" i="24"/>
  <c r="E453" i="24"/>
  <c r="D453" i="24"/>
  <c r="T452" i="24"/>
  <c r="M452" i="24"/>
  <c r="I452" i="24"/>
  <c r="E452" i="24"/>
  <c r="D452" i="24"/>
  <c r="T451" i="24"/>
  <c r="M451" i="24"/>
  <c r="I451" i="24"/>
  <c r="E451" i="24"/>
  <c r="D451" i="24"/>
  <c r="T450" i="24"/>
  <c r="M450" i="24"/>
  <c r="I450" i="24"/>
  <c r="E450" i="24"/>
  <c r="D450" i="24"/>
  <c r="T449" i="24"/>
  <c r="M449" i="24"/>
  <c r="I449" i="24"/>
  <c r="E449" i="24"/>
  <c r="D449" i="24"/>
  <c r="T448" i="24"/>
  <c r="M448" i="24"/>
  <c r="I448" i="24"/>
  <c r="E448" i="24"/>
  <c r="D448" i="24"/>
  <c r="T447" i="24"/>
  <c r="M447" i="24"/>
  <c r="I447" i="24"/>
  <c r="E447" i="24"/>
  <c r="D447" i="24"/>
  <c r="T446" i="24"/>
  <c r="M446" i="24"/>
  <c r="I446" i="24"/>
  <c r="E446" i="24"/>
  <c r="D446" i="24"/>
  <c r="T445" i="24"/>
  <c r="M445" i="24"/>
  <c r="I445" i="24"/>
  <c r="E445" i="24"/>
  <c r="D445" i="24"/>
  <c r="T444" i="24"/>
  <c r="M444" i="24"/>
  <c r="I444" i="24"/>
  <c r="E444" i="24"/>
  <c r="D444" i="24"/>
  <c r="T443" i="24"/>
  <c r="M443" i="24"/>
  <c r="I443" i="24"/>
  <c r="E443" i="24"/>
  <c r="D443" i="24"/>
  <c r="T442" i="24"/>
  <c r="M442" i="24"/>
  <c r="I442" i="24"/>
  <c r="E442" i="24"/>
  <c r="D442" i="24"/>
  <c r="T441" i="24"/>
  <c r="M441" i="24"/>
  <c r="I441" i="24"/>
  <c r="E441" i="24"/>
  <c r="D441" i="24"/>
  <c r="T440" i="24"/>
  <c r="M440" i="24"/>
  <c r="I440" i="24"/>
  <c r="E440" i="24"/>
  <c r="D440" i="24"/>
  <c r="T439" i="24"/>
  <c r="M439" i="24"/>
  <c r="I439" i="24"/>
  <c r="E439" i="24"/>
  <c r="D439" i="24"/>
  <c r="T438" i="24"/>
  <c r="M438" i="24"/>
  <c r="I438" i="24"/>
  <c r="E438" i="24"/>
  <c r="D438" i="24"/>
  <c r="T437" i="24"/>
  <c r="M437" i="24"/>
  <c r="I437" i="24"/>
  <c r="E437" i="24"/>
  <c r="D437" i="24"/>
  <c r="T436" i="24"/>
  <c r="M436" i="24"/>
  <c r="I436" i="24"/>
  <c r="E436" i="24"/>
  <c r="D436" i="24"/>
  <c r="T435" i="24"/>
  <c r="M435" i="24"/>
  <c r="I435" i="24"/>
  <c r="E435" i="24"/>
  <c r="D435" i="24"/>
  <c r="T434" i="24"/>
  <c r="T455" i="24" s="1"/>
  <c r="M434" i="24"/>
  <c r="I434" i="24"/>
  <c r="E434" i="24"/>
  <c r="D434" i="24"/>
  <c r="T433" i="24"/>
  <c r="M433" i="24"/>
  <c r="I433" i="24"/>
  <c r="E433" i="24"/>
  <c r="D433" i="24"/>
  <c r="T432" i="24"/>
  <c r="M432" i="24"/>
  <c r="I432" i="24"/>
  <c r="E432" i="24"/>
  <c r="E455" i="24" s="1"/>
  <c r="D432" i="24"/>
  <c r="T425" i="24"/>
  <c r="T410" i="24"/>
  <c r="T409" i="24"/>
  <c r="T408" i="24"/>
  <c r="T407" i="24"/>
  <c r="T406" i="24"/>
  <c r="T405" i="24"/>
  <c r="T404" i="24"/>
  <c r="T403" i="24"/>
  <c r="T402" i="24"/>
  <c r="T401" i="24"/>
  <c r="T411" i="24" s="1"/>
  <c r="T398" i="24"/>
  <c r="R385" i="24"/>
  <c r="Q385" i="24"/>
  <c r="P385" i="24"/>
  <c r="O385" i="24"/>
  <c r="N385" i="24"/>
  <c r="L385" i="24"/>
  <c r="K385" i="24"/>
  <c r="J385" i="24"/>
  <c r="H385" i="24"/>
  <c r="G385" i="24"/>
  <c r="F385" i="24"/>
  <c r="C385" i="24"/>
  <c r="T384" i="24"/>
  <c r="M384" i="24"/>
  <c r="I384" i="24"/>
  <c r="E384" i="24"/>
  <c r="D384" i="24"/>
  <c r="T383" i="24"/>
  <c r="M383" i="24"/>
  <c r="I383" i="24"/>
  <c r="E383" i="24"/>
  <c r="D383" i="24"/>
  <c r="T382" i="24"/>
  <c r="M382" i="24"/>
  <c r="I382" i="24"/>
  <c r="E382" i="24"/>
  <c r="D382" i="24"/>
  <c r="T381" i="24"/>
  <c r="M381" i="24"/>
  <c r="I381" i="24"/>
  <c r="E381" i="24"/>
  <c r="D381" i="24"/>
  <c r="T380" i="24"/>
  <c r="M380" i="24"/>
  <c r="I380" i="24"/>
  <c r="E380" i="24"/>
  <c r="D380" i="24"/>
  <c r="T379" i="24"/>
  <c r="M379" i="24"/>
  <c r="I379" i="24"/>
  <c r="E379" i="24"/>
  <c r="D379" i="24"/>
  <c r="T378" i="24"/>
  <c r="M378" i="24"/>
  <c r="I378" i="24"/>
  <c r="E378" i="24"/>
  <c r="D378" i="24"/>
  <c r="T377" i="24"/>
  <c r="M377" i="24"/>
  <c r="I377" i="24"/>
  <c r="E377" i="24"/>
  <c r="D377" i="24"/>
  <c r="T376" i="24"/>
  <c r="M376" i="24"/>
  <c r="I376" i="24"/>
  <c r="E376" i="24"/>
  <c r="D376" i="24"/>
  <c r="T375" i="24"/>
  <c r="M375" i="24"/>
  <c r="I375" i="24"/>
  <c r="E375" i="24"/>
  <c r="D375" i="24"/>
  <c r="T374" i="24"/>
  <c r="M374" i="24"/>
  <c r="I374" i="24"/>
  <c r="E374" i="24"/>
  <c r="D374" i="24"/>
  <c r="T373" i="24"/>
  <c r="M373" i="24"/>
  <c r="I373" i="24"/>
  <c r="E373" i="24"/>
  <c r="D373" i="24"/>
  <c r="T372" i="24"/>
  <c r="M372" i="24"/>
  <c r="I372" i="24"/>
  <c r="E372" i="24"/>
  <c r="D372" i="24"/>
  <c r="T371" i="24"/>
  <c r="M371" i="24"/>
  <c r="I371" i="24"/>
  <c r="E371" i="24"/>
  <c r="D371" i="24"/>
  <c r="T370" i="24"/>
  <c r="M370" i="24"/>
  <c r="I370" i="24"/>
  <c r="E370" i="24"/>
  <c r="D370" i="24"/>
  <c r="T369" i="24"/>
  <c r="M369" i="24"/>
  <c r="I369" i="24"/>
  <c r="E369" i="24"/>
  <c r="D369" i="24"/>
  <c r="T368" i="24"/>
  <c r="M368" i="24"/>
  <c r="I368" i="24"/>
  <c r="E368" i="24"/>
  <c r="D368" i="24"/>
  <c r="T367" i="24"/>
  <c r="M367" i="24"/>
  <c r="I367" i="24"/>
  <c r="E367" i="24"/>
  <c r="D367" i="24"/>
  <c r="T366" i="24"/>
  <c r="M366" i="24"/>
  <c r="I366" i="24"/>
  <c r="E366" i="24"/>
  <c r="D366" i="24"/>
  <c r="T365" i="24"/>
  <c r="M365" i="24"/>
  <c r="I365" i="24"/>
  <c r="E365" i="24"/>
  <c r="D365" i="24"/>
  <c r="T364" i="24"/>
  <c r="T385" i="24" s="1"/>
  <c r="M364" i="24"/>
  <c r="I364" i="24"/>
  <c r="E364" i="24"/>
  <c r="D364" i="24"/>
  <c r="T363" i="24"/>
  <c r="M363" i="24"/>
  <c r="I363" i="24"/>
  <c r="E363" i="24"/>
  <c r="D363" i="24"/>
  <c r="T362" i="24"/>
  <c r="M362" i="24"/>
  <c r="I362" i="24"/>
  <c r="E362" i="24"/>
  <c r="E385" i="24" s="1"/>
  <c r="D362" i="24"/>
  <c r="T355" i="24"/>
  <c r="T340" i="24"/>
  <c r="T339" i="24"/>
  <c r="T338" i="24"/>
  <c r="T337" i="24"/>
  <c r="T336" i="24"/>
  <c r="T335" i="24"/>
  <c r="T334" i="24"/>
  <c r="T333" i="24"/>
  <c r="T332" i="24"/>
  <c r="T331" i="24"/>
  <c r="T341" i="24" s="1"/>
  <c r="T328" i="24"/>
  <c r="R315" i="24"/>
  <c r="Q315" i="24"/>
  <c r="P315" i="24"/>
  <c r="O315" i="24"/>
  <c r="N315" i="24"/>
  <c r="L315" i="24"/>
  <c r="K315" i="24"/>
  <c r="J315" i="24"/>
  <c r="H315" i="24"/>
  <c r="G315" i="24"/>
  <c r="F315" i="24"/>
  <c r="C315" i="24"/>
  <c r="T314" i="24"/>
  <c r="M314" i="24"/>
  <c r="I314" i="24"/>
  <c r="E314" i="24"/>
  <c r="D314" i="24"/>
  <c r="T313" i="24"/>
  <c r="M313" i="24"/>
  <c r="I313" i="24"/>
  <c r="E313" i="24"/>
  <c r="D313" i="24"/>
  <c r="T312" i="24"/>
  <c r="M312" i="24"/>
  <c r="I312" i="24"/>
  <c r="E312" i="24"/>
  <c r="D312" i="24"/>
  <c r="T311" i="24"/>
  <c r="M311" i="24"/>
  <c r="I311" i="24"/>
  <c r="E311" i="24"/>
  <c r="D311" i="24"/>
  <c r="T310" i="24"/>
  <c r="M310" i="24"/>
  <c r="I310" i="24"/>
  <c r="E310" i="24"/>
  <c r="D310" i="24"/>
  <c r="T309" i="24"/>
  <c r="M309" i="24"/>
  <c r="I309" i="24"/>
  <c r="E309" i="24"/>
  <c r="D309" i="24"/>
  <c r="T308" i="24"/>
  <c r="M308" i="24"/>
  <c r="I308" i="24"/>
  <c r="E308" i="24"/>
  <c r="D308" i="24"/>
  <c r="T307" i="24"/>
  <c r="M307" i="24"/>
  <c r="I307" i="24"/>
  <c r="E307" i="24"/>
  <c r="D307" i="24"/>
  <c r="T306" i="24"/>
  <c r="M306" i="24"/>
  <c r="I306" i="24"/>
  <c r="E306" i="24"/>
  <c r="D306" i="24"/>
  <c r="T305" i="24"/>
  <c r="M305" i="24"/>
  <c r="I305" i="24"/>
  <c r="E305" i="24"/>
  <c r="D305" i="24"/>
  <c r="T304" i="24"/>
  <c r="M304" i="24"/>
  <c r="I304" i="24"/>
  <c r="E304" i="24"/>
  <c r="D304" i="24"/>
  <c r="T303" i="24"/>
  <c r="M303" i="24"/>
  <c r="I303" i="24"/>
  <c r="E303" i="24"/>
  <c r="D303" i="24"/>
  <c r="T302" i="24"/>
  <c r="M302" i="24"/>
  <c r="I302" i="24"/>
  <c r="E302" i="24"/>
  <c r="D302" i="24"/>
  <c r="T301" i="24"/>
  <c r="M301" i="24"/>
  <c r="I301" i="24"/>
  <c r="E301" i="24"/>
  <c r="D301" i="24"/>
  <c r="T300" i="24"/>
  <c r="M300" i="24"/>
  <c r="I300" i="24"/>
  <c r="E300" i="24"/>
  <c r="D300" i="24"/>
  <c r="T299" i="24"/>
  <c r="M299" i="24"/>
  <c r="I299" i="24"/>
  <c r="E299" i="24"/>
  <c r="D299" i="24"/>
  <c r="T298" i="24"/>
  <c r="M298" i="24"/>
  <c r="I298" i="24"/>
  <c r="E298" i="24"/>
  <c r="D298" i="24"/>
  <c r="T297" i="24"/>
  <c r="M297" i="24"/>
  <c r="I297" i="24"/>
  <c r="E297" i="24"/>
  <c r="D297" i="24"/>
  <c r="T296" i="24"/>
  <c r="M296" i="24"/>
  <c r="I296" i="24"/>
  <c r="E296" i="24"/>
  <c r="D296" i="24"/>
  <c r="T295" i="24"/>
  <c r="M295" i="24"/>
  <c r="I295" i="24"/>
  <c r="E295" i="24"/>
  <c r="D295" i="24"/>
  <c r="T294" i="24"/>
  <c r="T315" i="24" s="1"/>
  <c r="M294" i="24"/>
  <c r="I294" i="24"/>
  <c r="E294" i="24"/>
  <c r="D294" i="24"/>
  <c r="T293" i="24"/>
  <c r="M293" i="24"/>
  <c r="I293" i="24"/>
  <c r="E293" i="24"/>
  <c r="D293" i="24"/>
  <c r="T292" i="24"/>
  <c r="M292" i="24"/>
  <c r="I292" i="24"/>
  <c r="E292" i="24"/>
  <c r="E315" i="24" s="1"/>
  <c r="D292" i="24"/>
  <c r="T285" i="24"/>
  <c r="T270" i="24"/>
  <c r="T269" i="24"/>
  <c r="T268" i="24"/>
  <c r="T267" i="24"/>
  <c r="T266" i="24"/>
  <c r="T265" i="24"/>
  <c r="T264" i="24"/>
  <c r="T263" i="24"/>
  <c r="T262" i="24"/>
  <c r="T261" i="24"/>
  <c r="T271" i="24" s="1"/>
  <c r="T258" i="24"/>
  <c r="R245" i="24"/>
  <c r="Q245" i="24"/>
  <c r="P245" i="24"/>
  <c r="O245" i="24"/>
  <c r="N245" i="24"/>
  <c r="L245" i="24"/>
  <c r="K245" i="24"/>
  <c r="J245" i="24"/>
  <c r="H245" i="24"/>
  <c r="G245" i="24"/>
  <c r="F245" i="24"/>
  <c r="C245" i="24"/>
  <c r="T244" i="24"/>
  <c r="M244" i="24"/>
  <c r="I244" i="24"/>
  <c r="E244" i="24"/>
  <c r="D244" i="24"/>
  <c r="T243" i="24"/>
  <c r="M243" i="24"/>
  <c r="I243" i="24"/>
  <c r="E243" i="24"/>
  <c r="D243" i="24"/>
  <c r="T242" i="24"/>
  <c r="M242" i="24"/>
  <c r="I242" i="24"/>
  <c r="E242" i="24"/>
  <c r="D242" i="24"/>
  <c r="T241" i="24"/>
  <c r="M241" i="24"/>
  <c r="I241" i="24"/>
  <c r="E241" i="24"/>
  <c r="D241" i="24"/>
  <c r="T240" i="24"/>
  <c r="M240" i="24"/>
  <c r="I240" i="24"/>
  <c r="E240" i="24"/>
  <c r="D240" i="24"/>
  <c r="T239" i="24"/>
  <c r="M239" i="24"/>
  <c r="I239" i="24"/>
  <c r="E239" i="24"/>
  <c r="D239" i="24"/>
  <c r="T238" i="24"/>
  <c r="M238" i="24"/>
  <c r="I238" i="24"/>
  <c r="E238" i="24"/>
  <c r="D238" i="24"/>
  <c r="T237" i="24"/>
  <c r="M237" i="24"/>
  <c r="I237" i="24"/>
  <c r="E237" i="24"/>
  <c r="D237" i="24"/>
  <c r="T236" i="24"/>
  <c r="M236" i="24"/>
  <c r="I236" i="24"/>
  <c r="E236" i="24"/>
  <c r="D236" i="24"/>
  <c r="T235" i="24"/>
  <c r="M235" i="24"/>
  <c r="I235" i="24"/>
  <c r="E235" i="24"/>
  <c r="D235" i="24"/>
  <c r="T234" i="24"/>
  <c r="M234" i="24"/>
  <c r="I234" i="24"/>
  <c r="E234" i="24"/>
  <c r="D234" i="24"/>
  <c r="T233" i="24"/>
  <c r="M233" i="24"/>
  <c r="I233" i="24"/>
  <c r="E233" i="24"/>
  <c r="D233" i="24"/>
  <c r="T232" i="24"/>
  <c r="M232" i="24"/>
  <c r="I232" i="24"/>
  <c r="E232" i="24"/>
  <c r="D232" i="24"/>
  <c r="T231" i="24"/>
  <c r="M231" i="24"/>
  <c r="I231" i="24"/>
  <c r="E231" i="24"/>
  <c r="D231" i="24"/>
  <c r="T230" i="24"/>
  <c r="M230" i="24"/>
  <c r="I230" i="24"/>
  <c r="E230" i="24"/>
  <c r="D230" i="24"/>
  <c r="T229" i="24"/>
  <c r="M229" i="24"/>
  <c r="I229" i="24"/>
  <c r="E229" i="24"/>
  <c r="D229" i="24"/>
  <c r="T228" i="24"/>
  <c r="M228" i="24"/>
  <c r="I228" i="24"/>
  <c r="E228" i="24"/>
  <c r="D228" i="24"/>
  <c r="T227" i="24"/>
  <c r="M227" i="24"/>
  <c r="I227" i="24"/>
  <c r="E227" i="24"/>
  <c r="D227" i="24"/>
  <c r="T226" i="24"/>
  <c r="M226" i="24"/>
  <c r="I226" i="24"/>
  <c r="E226" i="24"/>
  <c r="D226" i="24"/>
  <c r="T225" i="24"/>
  <c r="M225" i="24"/>
  <c r="I225" i="24"/>
  <c r="E225" i="24"/>
  <c r="D225" i="24"/>
  <c r="T224" i="24"/>
  <c r="T245" i="24" s="1"/>
  <c r="M224" i="24"/>
  <c r="I224" i="24"/>
  <c r="E224" i="24"/>
  <c r="D224" i="24"/>
  <c r="T223" i="24"/>
  <c r="M223" i="24"/>
  <c r="I223" i="24"/>
  <c r="E223" i="24"/>
  <c r="D223" i="24"/>
  <c r="T222" i="24"/>
  <c r="M222" i="24"/>
  <c r="I222" i="24"/>
  <c r="E222" i="24"/>
  <c r="E245" i="24" s="1"/>
  <c r="D222" i="24"/>
  <c r="T145" i="24"/>
  <c r="T130" i="24"/>
  <c r="T129" i="24"/>
  <c r="T128" i="24"/>
  <c r="T127" i="24"/>
  <c r="T126" i="24"/>
  <c r="T125" i="24"/>
  <c r="T124" i="24"/>
  <c r="T123" i="24"/>
  <c r="T122" i="24"/>
  <c r="T121" i="24"/>
  <c r="T131" i="24" s="1"/>
  <c r="T118" i="24"/>
  <c r="R105" i="24"/>
  <c r="Q105" i="24"/>
  <c r="P105" i="24"/>
  <c r="O105" i="24"/>
  <c r="N105" i="24"/>
  <c r="L105" i="24"/>
  <c r="K105" i="24"/>
  <c r="J105" i="24"/>
  <c r="H105" i="24"/>
  <c r="G105" i="24"/>
  <c r="F105" i="24"/>
  <c r="C105" i="24"/>
  <c r="T104" i="24"/>
  <c r="M104" i="24"/>
  <c r="I104" i="24"/>
  <c r="E104" i="24"/>
  <c r="D104" i="24"/>
  <c r="T103" i="24"/>
  <c r="M103" i="24"/>
  <c r="I103" i="24"/>
  <c r="E103" i="24"/>
  <c r="D103" i="24"/>
  <c r="T102" i="24"/>
  <c r="M102" i="24"/>
  <c r="I102" i="24"/>
  <c r="E102" i="24"/>
  <c r="D102" i="24"/>
  <c r="T101" i="24"/>
  <c r="M101" i="24"/>
  <c r="I101" i="24"/>
  <c r="E101" i="24"/>
  <c r="D101" i="24"/>
  <c r="T100" i="24"/>
  <c r="M100" i="24"/>
  <c r="I100" i="24"/>
  <c r="E100" i="24"/>
  <c r="D100" i="24"/>
  <c r="T99" i="24"/>
  <c r="M99" i="24"/>
  <c r="I99" i="24"/>
  <c r="E99" i="24"/>
  <c r="D99" i="24"/>
  <c r="T98" i="24"/>
  <c r="M98" i="24"/>
  <c r="I98" i="24"/>
  <c r="E98" i="24"/>
  <c r="D98" i="24"/>
  <c r="T97" i="24"/>
  <c r="M97" i="24"/>
  <c r="I97" i="24"/>
  <c r="E97" i="24"/>
  <c r="D97" i="24"/>
  <c r="T96" i="24"/>
  <c r="M96" i="24"/>
  <c r="I96" i="24"/>
  <c r="E96" i="24"/>
  <c r="D96" i="24"/>
  <c r="T95" i="24"/>
  <c r="M95" i="24"/>
  <c r="I95" i="24"/>
  <c r="E95" i="24"/>
  <c r="D95" i="24"/>
  <c r="T94" i="24"/>
  <c r="M94" i="24"/>
  <c r="I94" i="24"/>
  <c r="E94" i="24"/>
  <c r="D94" i="24"/>
  <c r="T93" i="24"/>
  <c r="M93" i="24"/>
  <c r="I93" i="24"/>
  <c r="E93" i="24"/>
  <c r="D93" i="24"/>
  <c r="T92" i="24"/>
  <c r="M92" i="24"/>
  <c r="I92" i="24"/>
  <c r="E92" i="24"/>
  <c r="D92" i="24"/>
  <c r="T91" i="24"/>
  <c r="M91" i="24"/>
  <c r="I91" i="24"/>
  <c r="E91" i="24"/>
  <c r="D91" i="24"/>
  <c r="T90" i="24"/>
  <c r="M90" i="24"/>
  <c r="I90" i="24"/>
  <c r="E90" i="24"/>
  <c r="D90" i="24"/>
  <c r="T89" i="24"/>
  <c r="M89" i="24"/>
  <c r="I89" i="24"/>
  <c r="E89" i="24"/>
  <c r="D89" i="24"/>
  <c r="T88" i="24"/>
  <c r="M88" i="24"/>
  <c r="I88" i="24"/>
  <c r="E88" i="24"/>
  <c r="D88" i="24"/>
  <c r="T87" i="24"/>
  <c r="M87" i="24"/>
  <c r="I87" i="24"/>
  <c r="E87" i="24"/>
  <c r="D87" i="24"/>
  <c r="T86" i="24"/>
  <c r="M86" i="24"/>
  <c r="I86" i="24"/>
  <c r="E86" i="24"/>
  <c r="D86" i="24"/>
  <c r="T85" i="24"/>
  <c r="M85" i="24"/>
  <c r="I85" i="24"/>
  <c r="E85" i="24"/>
  <c r="D85" i="24"/>
  <c r="T84" i="24"/>
  <c r="T105" i="24" s="1"/>
  <c r="M84" i="24"/>
  <c r="I84" i="24"/>
  <c r="E84" i="24"/>
  <c r="D84" i="24"/>
  <c r="T83" i="24"/>
  <c r="M83" i="24"/>
  <c r="I83" i="24"/>
  <c r="E83" i="24"/>
  <c r="D83" i="24"/>
  <c r="T82" i="24"/>
  <c r="M82" i="24"/>
  <c r="I82" i="24"/>
  <c r="E82" i="24"/>
  <c r="E105" i="24" s="1"/>
  <c r="D82" i="24"/>
  <c r="S2" i="24"/>
  <c r="S7" i="24"/>
  <c r="R6" i="18"/>
  <c r="T7" i="17"/>
  <c r="B77" i="27"/>
  <c r="S8" i="27"/>
  <c r="O3" i="27"/>
  <c r="S7" i="26"/>
  <c r="O2" i="26"/>
  <c r="Z7" i="15"/>
  <c r="E13" i="17" l="1"/>
  <c r="D13" i="17"/>
  <c r="B9" i="17"/>
  <c r="N10" i="27"/>
  <c r="J18" i="11"/>
  <c r="I17" i="11"/>
  <c r="H19" i="11"/>
  <c r="H18" i="11"/>
  <c r="H17" i="11"/>
  <c r="J19" i="11"/>
  <c r="I19" i="11"/>
  <c r="T76" i="27"/>
  <c r="T61" i="27"/>
  <c r="T60" i="27"/>
  <c r="T59" i="27"/>
  <c r="T58" i="27"/>
  <c r="T57" i="27"/>
  <c r="T56" i="27"/>
  <c r="T55" i="27"/>
  <c r="T54" i="27"/>
  <c r="T53" i="27"/>
  <c r="T52" i="27"/>
  <c r="T62" i="27" s="1"/>
  <c r="T49" i="27"/>
  <c r="R36" i="27"/>
  <c r="Q36" i="27"/>
  <c r="P36" i="27"/>
  <c r="O36" i="27"/>
  <c r="N36" i="27"/>
  <c r="L36" i="27"/>
  <c r="K36" i="27"/>
  <c r="J36" i="27"/>
  <c r="H36" i="27"/>
  <c r="G36" i="27"/>
  <c r="F36" i="27"/>
  <c r="C36" i="27"/>
  <c r="T35" i="27"/>
  <c r="M35" i="27"/>
  <c r="I35" i="27"/>
  <c r="E35" i="27"/>
  <c r="U35" i="27" s="1"/>
  <c r="D35" i="27"/>
  <c r="U34" i="27"/>
  <c r="T34" i="27"/>
  <c r="M34" i="27"/>
  <c r="I34" i="27"/>
  <c r="E34" i="27"/>
  <c r="D34" i="27"/>
  <c r="T33" i="27"/>
  <c r="M33" i="27"/>
  <c r="I33" i="27"/>
  <c r="E33" i="27"/>
  <c r="U33" i="27" s="1"/>
  <c r="D33" i="27"/>
  <c r="T32" i="27"/>
  <c r="M32" i="27"/>
  <c r="I32" i="27"/>
  <c r="E32" i="27"/>
  <c r="U32" i="27" s="1"/>
  <c r="D32" i="27"/>
  <c r="T31" i="27"/>
  <c r="M31" i="27"/>
  <c r="I31" i="27"/>
  <c r="E31" i="27"/>
  <c r="U31" i="27" s="1"/>
  <c r="D31" i="27"/>
  <c r="U30" i="27"/>
  <c r="T30" i="27"/>
  <c r="M30" i="27"/>
  <c r="I30" i="27"/>
  <c r="E30" i="27"/>
  <c r="D30" i="27"/>
  <c r="T29" i="27"/>
  <c r="M29" i="27"/>
  <c r="I29" i="27"/>
  <c r="E29" i="27"/>
  <c r="U29" i="27" s="1"/>
  <c r="D29" i="27"/>
  <c r="T28" i="27"/>
  <c r="M28" i="27"/>
  <c r="I28" i="27"/>
  <c r="E28" i="27"/>
  <c r="U28" i="27" s="1"/>
  <c r="D28" i="27"/>
  <c r="T27" i="27"/>
  <c r="M27" i="27"/>
  <c r="I27" i="27"/>
  <c r="E27" i="27"/>
  <c r="U27" i="27" s="1"/>
  <c r="D27" i="27"/>
  <c r="U26" i="27"/>
  <c r="T26" i="27"/>
  <c r="M26" i="27"/>
  <c r="I26" i="27"/>
  <c r="E26" i="27"/>
  <c r="D26" i="27"/>
  <c r="T25" i="27"/>
  <c r="M25" i="27"/>
  <c r="I25" i="27"/>
  <c r="E25" i="27"/>
  <c r="U25" i="27" s="1"/>
  <c r="D25" i="27"/>
  <c r="T24" i="27"/>
  <c r="M24" i="27"/>
  <c r="I24" i="27"/>
  <c r="E24" i="27"/>
  <c r="U24" i="27" s="1"/>
  <c r="D24" i="27"/>
  <c r="T23" i="27"/>
  <c r="M23" i="27"/>
  <c r="I23" i="27"/>
  <c r="E23" i="27"/>
  <c r="U23" i="27" s="1"/>
  <c r="D23" i="27"/>
  <c r="T22" i="27"/>
  <c r="M22" i="27"/>
  <c r="I22" i="27"/>
  <c r="E22" i="27"/>
  <c r="U22" i="27" s="1"/>
  <c r="D22" i="27"/>
  <c r="U21" i="27"/>
  <c r="T21" i="27"/>
  <c r="M21" i="27"/>
  <c r="I21" i="27"/>
  <c r="E21" i="27"/>
  <c r="D21" i="27"/>
  <c r="T20" i="27"/>
  <c r="M20" i="27"/>
  <c r="I20" i="27"/>
  <c r="E20" i="27"/>
  <c r="U20" i="27" s="1"/>
  <c r="D20" i="27"/>
  <c r="T19" i="27"/>
  <c r="M19" i="27"/>
  <c r="I19" i="27"/>
  <c r="E19" i="27"/>
  <c r="U19" i="27" s="1"/>
  <c r="D19" i="27"/>
  <c r="T18" i="27"/>
  <c r="M18" i="27"/>
  <c r="I18" i="27"/>
  <c r="E18" i="27"/>
  <c r="U18" i="27" s="1"/>
  <c r="D18" i="27"/>
  <c r="U17" i="27"/>
  <c r="T17" i="27"/>
  <c r="M17" i="27"/>
  <c r="I17" i="27"/>
  <c r="E17" i="27"/>
  <c r="D17" i="27"/>
  <c r="T16" i="27"/>
  <c r="M16" i="27"/>
  <c r="I16" i="27"/>
  <c r="E16" i="27"/>
  <c r="U16" i="27" s="1"/>
  <c r="D16" i="27"/>
  <c r="T15" i="27"/>
  <c r="M15" i="27"/>
  <c r="I15" i="27"/>
  <c r="E15" i="27"/>
  <c r="U15" i="27" s="1"/>
  <c r="D15" i="27"/>
  <c r="T14" i="27"/>
  <c r="M14" i="27"/>
  <c r="I14" i="27"/>
  <c r="E14" i="27"/>
  <c r="D14" i="27"/>
  <c r="U13" i="27"/>
  <c r="T13" i="27"/>
  <c r="M13" i="27"/>
  <c r="I13" i="27"/>
  <c r="E13" i="27"/>
  <c r="D13" i="27"/>
  <c r="B10" i="27"/>
  <c r="S7" i="27"/>
  <c r="S5" i="27"/>
  <c r="H2" i="1"/>
  <c r="T36" i="27" l="1"/>
  <c r="E36" i="27"/>
  <c r="T77" i="27"/>
  <c r="U14" i="27"/>
  <c r="I174" i="24"/>
  <c r="I173" i="24"/>
  <c r="I172" i="24"/>
  <c r="I171" i="24"/>
  <c r="I170" i="24"/>
  <c r="I169" i="24"/>
  <c r="I168" i="24"/>
  <c r="I167" i="24"/>
  <c r="I166" i="24"/>
  <c r="I165" i="24"/>
  <c r="I164" i="24"/>
  <c r="I163" i="24"/>
  <c r="I162" i="24"/>
  <c r="I161" i="24"/>
  <c r="I160" i="24"/>
  <c r="I159" i="24"/>
  <c r="I158" i="24"/>
  <c r="I157" i="24"/>
  <c r="I156" i="24"/>
  <c r="I155" i="24"/>
  <c r="I154" i="24"/>
  <c r="I153" i="24"/>
  <c r="I152" i="24"/>
  <c r="I35" i="17"/>
  <c r="I36" i="17"/>
  <c r="I37" i="17"/>
  <c r="I38" i="17"/>
  <c r="I39" i="17"/>
  <c r="I40" i="17"/>
  <c r="I41" i="17"/>
  <c r="I42" i="17"/>
  <c r="I43" i="17"/>
  <c r="I44" i="17"/>
  <c r="I45" i="17"/>
  <c r="I46" i="17"/>
  <c r="I47" i="17"/>
  <c r="I48" i="17"/>
  <c r="I49" i="17"/>
  <c r="I50" i="17"/>
  <c r="I51" i="17"/>
  <c r="I52" i="17"/>
  <c r="I53" i="17"/>
  <c r="I34" i="17"/>
  <c r="I33" i="17"/>
  <c r="I32" i="17"/>
  <c r="I31" i="17"/>
  <c r="I30" i="17"/>
  <c r="I29" i="17"/>
  <c r="I28" i="17"/>
  <c r="I27" i="17"/>
  <c r="I26" i="17"/>
  <c r="I25" i="17"/>
  <c r="I24" i="17"/>
  <c r="I23" i="17"/>
  <c r="I22" i="17"/>
  <c r="I21" i="17"/>
  <c r="I20" i="17"/>
  <c r="I19" i="17"/>
  <c r="I18" i="17"/>
  <c r="I17" i="17"/>
  <c r="I16" i="17"/>
  <c r="I15" i="17"/>
  <c r="I14" i="17"/>
  <c r="I13" i="17"/>
  <c r="I12" i="17"/>
  <c r="C10" i="14"/>
  <c r="D10" i="14"/>
  <c r="C35" i="24"/>
  <c r="M35" i="17"/>
  <c r="R35" i="17"/>
  <c r="R25" i="17"/>
  <c r="R26" i="17"/>
  <c r="R27" i="17"/>
  <c r="R28" i="17"/>
  <c r="R29" i="17"/>
  <c r="R30" i="17"/>
  <c r="R31" i="17"/>
  <c r="R32" i="17"/>
  <c r="R33" i="17"/>
  <c r="R34" i="17"/>
  <c r="R36" i="17"/>
  <c r="R37" i="17"/>
  <c r="R38" i="17"/>
  <c r="R39" i="17"/>
  <c r="R40" i="17"/>
  <c r="R41" i="17"/>
  <c r="R42" i="17"/>
  <c r="R43" i="17"/>
  <c r="R44" i="17"/>
  <c r="R45" i="17"/>
  <c r="R46" i="17"/>
  <c r="R47" i="17"/>
  <c r="R48" i="17"/>
  <c r="R49" i="17"/>
  <c r="R50" i="17"/>
  <c r="R51" i="17"/>
  <c r="R52" i="17"/>
  <c r="R53" i="17"/>
  <c r="R12" i="17"/>
  <c r="R13" i="17"/>
  <c r="R14" i="17"/>
  <c r="R15" i="17"/>
  <c r="R16" i="17"/>
  <c r="R17" i="17"/>
  <c r="R18" i="17"/>
  <c r="R19" i="17"/>
  <c r="R20" i="17"/>
  <c r="R21" i="17"/>
  <c r="R22" i="17"/>
  <c r="R23" i="17"/>
  <c r="R24" i="17"/>
  <c r="U36" i="27" l="1"/>
  <c r="I18" i="11"/>
  <c r="T78" i="27"/>
  <c r="T3" i="27"/>
  <c r="T5" i="27" s="1"/>
  <c r="T6" i="27" s="1"/>
  <c r="T7" i="27" s="1"/>
  <c r="T8" i="27" s="1"/>
  <c r="C20" i="11" s="1"/>
  <c r="U72" i="17"/>
  <c r="U67" i="17"/>
  <c r="AA15" i="15"/>
  <c r="AA48" i="15"/>
  <c r="AA61" i="15"/>
  <c r="AA75" i="15"/>
  <c r="T75" i="26"/>
  <c r="T60" i="26"/>
  <c r="T59" i="26"/>
  <c r="T58" i="26"/>
  <c r="T57" i="26"/>
  <c r="T56" i="26"/>
  <c r="T55" i="26"/>
  <c r="T54" i="26"/>
  <c r="T53" i="26"/>
  <c r="T52" i="26"/>
  <c r="T51" i="26"/>
  <c r="T61" i="26" s="1"/>
  <c r="T48" i="26"/>
  <c r="R35" i="26"/>
  <c r="Q35" i="26"/>
  <c r="P35" i="26"/>
  <c r="O35" i="26"/>
  <c r="N35" i="26"/>
  <c r="L35" i="26"/>
  <c r="K35" i="26"/>
  <c r="J35" i="26"/>
  <c r="H35" i="26"/>
  <c r="G35" i="26"/>
  <c r="F35" i="26"/>
  <c r="C35" i="26"/>
  <c r="T34" i="26"/>
  <c r="M34" i="26"/>
  <c r="I34" i="26"/>
  <c r="E34" i="26"/>
  <c r="U34" i="26" s="1"/>
  <c r="D34" i="26"/>
  <c r="T33" i="26"/>
  <c r="M33" i="26"/>
  <c r="I33" i="26"/>
  <c r="E33" i="26"/>
  <c r="U33" i="26" s="1"/>
  <c r="D33" i="26"/>
  <c r="T32" i="26"/>
  <c r="M32" i="26"/>
  <c r="I32" i="26"/>
  <c r="E32" i="26"/>
  <c r="U32" i="26" s="1"/>
  <c r="D32" i="26"/>
  <c r="T31" i="26"/>
  <c r="M31" i="26"/>
  <c r="I31" i="26"/>
  <c r="E31" i="26"/>
  <c r="U31" i="26" s="1"/>
  <c r="D31" i="26"/>
  <c r="T30" i="26"/>
  <c r="M30" i="26"/>
  <c r="I30" i="26"/>
  <c r="E30" i="26"/>
  <c r="U30" i="26" s="1"/>
  <c r="D30" i="26"/>
  <c r="T29" i="26"/>
  <c r="M29" i="26"/>
  <c r="I29" i="26"/>
  <c r="E29" i="26"/>
  <c r="U29" i="26" s="1"/>
  <c r="D29" i="26"/>
  <c r="T28" i="26"/>
  <c r="M28" i="26"/>
  <c r="I28" i="26"/>
  <c r="E28" i="26"/>
  <c r="U28" i="26" s="1"/>
  <c r="D28" i="26"/>
  <c r="T27" i="26"/>
  <c r="M27" i="26"/>
  <c r="I27" i="26"/>
  <c r="E27" i="26"/>
  <c r="U27" i="26" s="1"/>
  <c r="D27" i="26"/>
  <c r="T26" i="26"/>
  <c r="M26" i="26"/>
  <c r="I26" i="26"/>
  <c r="E26" i="26"/>
  <c r="U26" i="26" s="1"/>
  <c r="D26" i="26"/>
  <c r="T25" i="26"/>
  <c r="M25" i="26"/>
  <c r="I25" i="26"/>
  <c r="E25" i="26"/>
  <c r="U25" i="26" s="1"/>
  <c r="D25" i="26"/>
  <c r="T24" i="26"/>
  <c r="M24" i="26"/>
  <c r="I24" i="26"/>
  <c r="E24" i="26"/>
  <c r="U24" i="26" s="1"/>
  <c r="D24" i="26"/>
  <c r="U23" i="26"/>
  <c r="T23" i="26"/>
  <c r="M23" i="26"/>
  <c r="I23" i="26"/>
  <c r="E23" i="26"/>
  <c r="D23" i="26"/>
  <c r="T22" i="26"/>
  <c r="M22" i="26"/>
  <c r="I22" i="26"/>
  <c r="E22" i="26"/>
  <c r="U22" i="26" s="1"/>
  <c r="D22" i="26"/>
  <c r="T21" i="26"/>
  <c r="M21" i="26"/>
  <c r="I21" i="26"/>
  <c r="E21" i="26"/>
  <c r="U21" i="26" s="1"/>
  <c r="D21" i="26"/>
  <c r="T20" i="26"/>
  <c r="M20" i="26"/>
  <c r="I20" i="26"/>
  <c r="E20" i="26"/>
  <c r="U20" i="26" s="1"/>
  <c r="D20" i="26"/>
  <c r="T19" i="26"/>
  <c r="M19" i="26"/>
  <c r="I19" i="26"/>
  <c r="E19" i="26"/>
  <c r="U19" i="26" s="1"/>
  <c r="D19" i="26"/>
  <c r="T18" i="26"/>
  <c r="M18" i="26"/>
  <c r="I18" i="26"/>
  <c r="E18" i="26"/>
  <c r="U18" i="26" s="1"/>
  <c r="D18" i="26"/>
  <c r="T17" i="26"/>
  <c r="M17" i="26"/>
  <c r="I17" i="26"/>
  <c r="E17" i="26"/>
  <c r="U17" i="26" s="1"/>
  <c r="D17" i="26"/>
  <c r="T16" i="26"/>
  <c r="M16" i="26"/>
  <c r="I16" i="26"/>
  <c r="E16" i="26"/>
  <c r="U16" i="26" s="1"/>
  <c r="D16" i="26"/>
  <c r="T15" i="26"/>
  <c r="M15" i="26"/>
  <c r="I15" i="26"/>
  <c r="E15" i="26"/>
  <c r="U15" i="26" s="1"/>
  <c r="D15" i="26"/>
  <c r="T14" i="26"/>
  <c r="M14" i="26"/>
  <c r="I14" i="26"/>
  <c r="E14" i="26"/>
  <c r="U14" i="26" s="1"/>
  <c r="D14" i="26"/>
  <c r="T13" i="26"/>
  <c r="M13" i="26"/>
  <c r="I13" i="26"/>
  <c r="E13" i="26"/>
  <c r="U13" i="26" s="1"/>
  <c r="D13" i="26"/>
  <c r="T12" i="26"/>
  <c r="M12" i="26"/>
  <c r="I12" i="26"/>
  <c r="E12" i="26"/>
  <c r="U12" i="26" s="1"/>
  <c r="D12" i="26"/>
  <c r="U455" i="25"/>
  <c r="U454" i="25"/>
  <c r="U453" i="25"/>
  <c r="U452" i="25"/>
  <c r="U451" i="25"/>
  <c r="U450" i="25"/>
  <c r="U449" i="25"/>
  <c r="U448" i="25"/>
  <c r="U447" i="25"/>
  <c r="U446" i="25"/>
  <c r="U445" i="25"/>
  <c r="U444" i="25"/>
  <c r="U443" i="25"/>
  <c r="U442" i="25"/>
  <c r="U441" i="25"/>
  <c r="U440" i="25"/>
  <c r="U439" i="25"/>
  <c r="U438" i="25"/>
  <c r="U437" i="25"/>
  <c r="U436" i="25"/>
  <c r="U435" i="25"/>
  <c r="U434" i="25"/>
  <c r="U433" i="25"/>
  <c r="U385" i="25"/>
  <c r="U384" i="25"/>
  <c r="U383" i="25"/>
  <c r="U382" i="25"/>
  <c r="U381" i="25"/>
  <c r="U380" i="25"/>
  <c r="U379" i="25"/>
  <c r="U378" i="25"/>
  <c r="U377" i="25"/>
  <c r="U376" i="25"/>
  <c r="U375" i="25"/>
  <c r="U374" i="25"/>
  <c r="U373" i="25"/>
  <c r="U372" i="25"/>
  <c r="U371" i="25"/>
  <c r="U370" i="25"/>
  <c r="U369" i="25"/>
  <c r="U368" i="25"/>
  <c r="U367" i="25"/>
  <c r="U366" i="25"/>
  <c r="U365" i="25"/>
  <c r="U364" i="25"/>
  <c r="U363" i="25"/>
  <c r="U315" i="25"/>
  <c r="U314" i="25"/>
  <c r="U313" i="25"/>
  <c r="U312" i="25"/>
  <c r="U311" i="25"/>
  <c r="U310" i="25"/>
  <c r="U309" i="25"/>
  <c r="U308" i="25"/>
  <c r="U307" i="25"/>
  <c r="U306" i="25"/>
  <c r="U305" i="25"/>
  <c r="U304" i="25"/>
  <c r="U303" i="25"/>
  <c r="U302" i="25"/>
  <c r="U301" i="25"/>
  <c r="U300" i="25"/>
  <c r="U299" i="25"/>
  <c r="U298" i="25"/>
  <c r="U297" i="25"/>
  <c r="U296" i="25"/>
  <c r="U295" i="25"/>
  <c r="U294" i="25"/>
  <c r="U293" i="25"/>
  <c r="U245" i="25"/>
  <c r="U244" i="25"/>
  <c r="U243" i="25"/>
  <c r="U242" i="25"/>
  <c r="U241" i="25"/>
  <c r="U240" i="25"/>
  <c r="U239" i="25"/>
  <c r="U238" i="25"/>
  <c r="U237" i="25"/>
  <c r="U236" i="25"/>
  <c r="U235" i="25"/>
  <c r="U234" i="25"/>
  <c r="U233" i="25"/>
  <c r="U232" i="25"/>
  <c r="U231" i="25"/>
  <c r="U230" i="25"/>
  <c r="U229" i="25"/>
  <c r="U228" i="25"/>
  <c r="U227" i="25"/>
  <c r="U226" i="25"/>
  <c r="U225" i="25"/>
  <c r="U224" i="25"/>
  <c r="U223" i="25"/>
  <c r="U175" i="25"/>
  <c r="U174" i="25"/>
  <c r="U173" i="25"/>
  <c r="U172" i="25"/>
  <c r="U171" i="25"/>
  <c r="U170" i="25"/>
  <c r="U169" i="25"/>
  <c r="U168" i="25"/>
  <c r="U167" i="25"/>
  <c r="U166" i="25"/>
  <c r="U165" i="25"/>
  <c r="U164" i="25"/>
  <c r="U163" i="25"/>
  <c r="U162" i="25"/>
  <c r="U161" i="25"/>
  <c r="U160" i="25"/>
  <c r="U159" i="25"/>
  <c r="U158" i="25"/>
  <c r="U157" i="25"/>
  <c r="U156" i="25"/>
  <c r="U155" i="25"/>
  <c r="U154" i="25"/>
  <c r="U153" i="25"/>
  <c r="U105" i="25"/>
  <c r="U104" i="25"/>
  <c r="U103" i="25"/>
  <c r="U102" i="25"/>
  <c r="U101" i="25"/>
  <c r="U100" i="25"/>
  <c r="U99" i="25"/>
  <c r="U98" i="25"/>
  <c r="U97" i="25"/>
  <c r="U96" i="25"/>
  <c r="U95" i="25"/>
  <c r="U94" i="25"/>
  <c r="U93" i="25"/>
  <c r="U92" i="25"/>
  <c r="U91" i="25"/>
  <c r="U90" i="25"/>
  <c r="U89" i="25"/>
  <c r="U88" i="25"/>
  <c r="U87" i="25"/>
  <c r="U86" i="25"/>
  <c r="U85" i="25"/>
  <c r="U84" i="25"/>
  <c r="U83" i="25"/>
  <c r="U35" i="25"/>
  <c r="U34" i="25"/>
  <c r="U33" i="25"/>
  <c r="U32" i="25"/>
  <c r="U31" i="25"/>
  <c r="U30" i="25"/>
  <c r="U29" i="25"/>
  <c r="U28" i="25"/>
  <c r="U27" i="25"/>
  <c r="U26" i="25"/>
  <c r="U25" i="25"/>
  <c r="U24" i="25"/>
  <c r="U23" i="25"/>
  <c r="U22" i="25"/>
  <c r="U21" i="25"/>
  <c r="U20" i="25"/>
  <c r="U19" i="25"/>
  <c r="U18" i="25"/>
  <c r="U17" i="25"/>
  <c r="U16" i="25"/>
  <c r="U15" i="25"/>
  <c r="U14" i="25"/>
  <c r="U13" i="25"/>
  <c r="U454" i="24"/>
  <c r="U453" i="24"/>
  <c r="U452" i="24"/>
  <c r="U451" i="24"/>
  <c r="U450" i="24"/>
  <c r="U449" i="24"/>
  <c r="U448" i="24"/>
  <c r="U447" i="24"/>
  <c r="U446" i="24"/>
  <c r="U445" i="24"/>
  <c r="U444" i="24"/>
  <c r="U443" i="24"/>
  <c r="U442" i="24"/>
  <c r="U441" i="24"/>
  <c r="U440" i="24"/>
  <c r="U439" i="24"/>
  <c r="U438" i="24"/>
  <c r="U437" i="24"/>
  <c r="U436" i="24"/>
  <c r="U435" i="24"/>
  <c r="U434" i="24"/>
  <c r="U433" i="24"/>
  <c r="U432" i="24"/>
  <c r="U384" i="24"/>
  <c r="U383" i="24"/>
  <c r="U382" i="24"/>
  <c r="U381" i="24"/>
  <c r="U380" i="24"/>
  <c r="U379" i="24"/>
  <c r="U378" i="24"/>
  <c r="U377" i="24"/>
  <c r="U376" i="24"/>
  <c r="U375" i="24"/>
  <c r="U374" i="24"/>
  <c r="U373" i="24"/>
  <c r="U372" i="24"/>
  <c r="U371" i="24"/>
  <c r="U370" i="24"/>
  <c r="U369" i="24"/>
  <c r="U368" i="24"/>
  <c r="U367" i="24"/>
  <c r="U366" i="24"/>
  <c r="U365" i="24"/>
  <c r="U364" i="24"/>
  <c r="U363" i="24"/>
  <c r="U362" i="24"/>
  <c r="U314" i="24"/>
  <c r="U313" i="24"/>
  <c r="U312" i="24"/>
  <c r="U311" i="24"/>
  <c r="U310" i="24"/>
  <c r="U309" i="24"/>
  <c r="U308" i="24"/>
  <c r="U307" i="24"/>
  <c r="U306" i="24"/>
  <c r="U305" i="24"/>
  <c r="U304" i="24"/>
  <c r="U303" i="24"/>
  <c r="U302" i="24"/>
  <c r="U301" i="24"/>
  <c r="U300" i="24"/>
  <c r="U299" i="24"/>
  <c r="U298" i="24"/>
  <c r="U297" i="24"/>
  <c r="U296" i="24"/>
  <c r="U295" i="24"/>
  <c r="U294" i="24"/>
  <c r="U293" i="24"/>
  <c r="U292" i="24"/>
  <c r="U244" i="24"/>
  <c r="U243" i="24"/>
  <c r="U242" i="24"/>
  <c r="U241" i="24"/>
  <c r="U240" i="24"/>
  <c r="U239" i="24"/>
  <c r="U238" i="24"/>
  <c r="U237" i="24"/>
  <c r="U236" i="24"/>
  <c r="U235" i="24"/>
  <c r="U234" i="24"/>
  <c r="U233" i="24"/>
  <c r="U232" i="24"/>
  <c r="U231" i="24"/>
  <c r="U230" i="24"/>
  <c r="U229" i="24"/>
  <c r="U228" i="24"/>
  <c r="U227" i="24"/>
  <c r="U226" i="24"/>
  <c r="U225" i="24"/>
  <c r="U224" i="24"/>
  <c r="U223" i="24"/>
  <c r="U222" i="24"/>
  <c r="T215" i="24"/>
  <c r="T200" i="24"/>
  <c r="T199" i="24"/>
  <c r="T198" i="24"/>
  <c r="T197" i="24"/>
  <c r="T196" i="24"/>
  <c r="T195" i="24"/>
  <c r="T194" i="24"/>
  <c r="T193" i="24"/>
  <c r="T192" i="24"/>
  <c r="T191" i="24"/>
  <c r="T188" i="24"/>
  <c r="R175" i="24"/>
  <c r="Q175" i="24"/>
  <c r="P175" i="24"/>
  <c r="O175" i="24"/>
  <c r="N175" i="24"/>
  <c r="L175" i="24"/>
  <c r="K175" i="24"/>
  <c r="J175" i="24"/>
  <c r="H175" i="24"/>
  <c r="G175" i="24"/>
  <c r="F175" i="24"/>
  <c r="C175" i="24"/>
  <c r="T174" i="24"/>
  <c r="M174" i="24"/>
  <c r="E174" i="24"/>
  <c r="U174" i="24" s="1"/>
  <c r="D174" i="24"/>
  <c r="T173" i="24"/>
  <c r="M173" i="24"/>
  <c r="E173" i="24"/>
  <c r="U173" i="24" s="1"/>
  <c r="D173" i="24"/>
  <c r="T172" i="24"/>
  <c r="M172" i="24"/>
  <c r="E172" i="24"/>
  <c r="U172" i="24" s="1"/>
  <c r="D172" i="24"/>
  <c r="T171" i="24"/>
  <c r="M171" i="24"/>
  <c r="E171" i="24"/>
  <c r="U171" i="24" s="1"/>
  <c r="D171" i="24"/>
  <c r="T170" i="24"/>
  <c r="M170" i="24"/>
  <c r="E170" i="24"/>
  <c r="U170" i="24" s="1"/>
  <c r="D170" i="24"/>
  <c r="T169" i="24"/>
  <c r="M169" i="24"/>
  <c r="E169" i="24"/>
  <c r="U169" i="24" s="1"/>
  <c r="D169" i="24"/>
  <c r="T168" i="24"/>
  <c r="M168" i="24"/>
  <c r="E168" i="24"/>
  <c r="U168" i="24" s="1"/>
  <c r="D168" i="24"/>
  <c r="T167" i="24"/>
  <c r="M167" i="24"/>
  <c r="E167" i="24"/>
  <c r="U167" i="24" s="1"/>
  <c r="D167" i="24"/>
  <c r="T166" i="24"/>
  <c r="M166" i="24"/>
  <c r="E166" i="24"/>
  <c r="U166" i="24" s="1"/>
  <c r="D166" i="24"/>
  <c r="T165" i="24"/>
  <c r="M165" i="24"/>
  <c r="E165" i="24"/>
  <c r="U165" i="24" s="1"/>
  <c r="D165" i="24"/>
  <c r="T164" i="24"/>
  <c r="M164" i="24"/>
  <c r="E164" i="24"/>
  <c r="U164" i="24" s="1"/>
  <c r="D164" i="24"/>
  <c r="T163" i="24"/>
  <c r="M163" i="24"/>
  <c r="E163" i="24"/>
  <c r="U163" i="24" s="1"/>
  <c r="D163" i="24"/>
  <c r="T162" i="24"/>
  <c r="M162" i="24"/>
  <c r="E162" i="24"/>
  <c r="U162" i="24" s="1"/>
  <c r="D162" i="24"/>
  <c r="T161" i="24"/>
  <c r="M161" i="24"/>
  <c r="E161" i="24"/>
  <c r="U161" i="24" s="1"/>
  <c r="D161" i="24"/>
  <c r="T160" i="24"/>
  <c r="M160" i="24"/>
  <c r="E160" i="24"/>
  <c r="U160" i="24" s="1"/>
  <c r="D160" i="24"/>
  <c r="T159" i="24"/>
  <c r="M159" i="24"/>
  <c r="E159" i="24"/>
  <c r="U159" i="24" s="1"/>
  <c r="D159" i="24"/>
  <c r="T158" i="24"/>
  <c r="M158" i="24"/>
  <c r="E158" i="24"/>
  <c r="U158" i="24" s="1"/>
  <c r="D158" i="24"/>
  <c r="T157" i="24"/>
  <c r="M157" i="24"/>
  <c r="E157" i="24"/>
  <c r="U157" i="24" s="1"/>
  <c r="D157" i="24"/>
  <c r="T156" i="24"/>
  <c r="M156" i="24"/>
  <c r="E156" i="24"/>
  <c r="U156" i="24" s="1"/>
  <c r="D156" i="24"/>
  <c r="T155" i="24"/>
  <c r="M155" i="24"/>
  <c r="E155" i="24"/>
  <c r="U155" i="24" s="1"/>
  <c r="D155" i="24"/>
  <c r="T154" i="24"/>
  <c r="M154" i="24"/>
  <c r="E154" i="24"/>
  <c r="U154" i="24" s="1"/>
  <c r="D154" i="24"/>
  <c r="T153" i="24"/>
  <c r="M153" i="24"/>
  <c r="E153" i="24"/>
  <c r="U153" i="24" s="1"/>
  <c r="D153" i="24"/>
  <c r="T152" i="24"/>
  <c r="M152" i="24"/>
  <c r="E152" i="24"/>
  <c r="U152" i="24" s="1"/>
  <c r="D152" i="24"/>
  <c r="U104" i="24"/>
  <c r="U103" i="24"/>
  <c r="U102" i="24"/>
  <c r="U101" i="24"/>
  <c r="U100" i="24"/>
  <c r="U99" i="24"/>
  <c r="U98" i="24"/>
  <c r="U97" i="24"/>
  <c r="U96" i="24"/>
  <c r="U95" i="24"/>
  <c r="U94" i="24"/>
  <c r="U93" i="24"/>
  <c r="U92" i="24"/>
  <c r="U91" i="24"/>
  <c r="U90" i="24"/>
  <c r="U89" i="24"/>
  <c r="U88" i="24"/>
  <c r="U87" i="24"/>
  <c r="U86" i="24"/>
  <c r="U85" i="24"/>
  <c r="U84" i="24"/>
  <c r="U83" i="24"/>
  <c r="U82" i="24"/>
  <c r="T48" i="24"/>
  <c r="T26" i="24"/>
  <c r="R35" i="24"/>
  <c r="T28" i="24"/>
  <c r="U53" i="17"/>
  <c r="T35" i="26" l="1"/>
  <c r="T175" i="24"/>
  <c r="T201" i="24"/>
  <c r="U386" i="25"/>
  <c r="U105" i="24"/>
  <c r="E35" i="26"/>
  <c r="U456" i="25"/>
  <c r="U316" i="25"/>
  <c r="U246" i="25"/>
  <c r="U176" i="25"/>
  <c r="U106" i="25"/>
  <c r="U455" i="24"/>
  <c r="U385" i="24"/>
  <c r="U315" i="24"/>
  <c r="U245" i="24"/>
  <c r="E175" i="24"/>
  <c r="U175" i="24" s="1"/>
  <c r="H22" i="11"/>
  <c r="H21" i="11"/>
  <c r="H20" i="11"/>
  <c r="U35" i="26" l="1"/>
  <c r="U36" i="25"/>
  <c r="C2" i="14"/>
  <c r="X10" i="14"/>
  <c r="E10" i="14"/>
  <c r="F10" i="14"/>
  <c r="G10" i="14"/>
  <c r="C3" i="14" s="1"/>
  <c r="H10" i="14"/>
  <c r="I10" i="14"/>
  <c r="J10" i="14"/>
  <c r="K10" i="14"/>
  <c r="L10" i="14"/>
  <c r="M10" i="14"/>
  <c r="N10" i="14"/>
  <c r="O10" i="14"/>
  <c r="P10" i="14"/>
  <c r="Q10" i="14"/>
  <c r="R10" i="14"/>
  <c r="S10" i="14"/>
  <c r="T10" i="14"/>
  <c r="U10" i="14"/>
  <c r="V10" i="14"/>
  <c r="W10" i="14"/>
  <c r="Y10" i="14"/>
  <c r="Z10" i="14"/>
  <c r="AA10" i="14"/>
  <c r="AB10" i="14"/>
  <c r="AC10" i="14"/>
  <c r="AD10" i="14"/>
  <c r="AE10" i="14"/>
  <c r="AF10" i="14"/>
  <c r="AG10" i="14"/>
  <c r="AH10" i="14"/>
  <c r="AI10" i="14"/>
  <c r="AJ10" i="14"/>
  <c r="AK10" i="14"/>
  <c r="AL10" i="14"/>
  <c r="AM10" i="14"/>
  <c r="AN10" i="14"/>
  <c r="AO10" i="14"/>
  <c r="AP10" i="14"/>
  <c r="AQ10" i="14"/>
  <c r="B17" i="14"/>
  <c r="B16" i="14"/>
  <c r="B15" i="14"/>
  <c r="N9" i="26"/>
  <c r="B9" i="26"/>
  <c r="N10" i="25"/>
  <c r="B430" i="25"/>
  <c r="B497" i="25" s="1"/>
  <c r="B360" i="25"/>
  <c r="B427" i="25" s="1"/>
  <c r="B290" i="25"/>
  <c r="B357" i="25" s="1"/>
  <c r="B220" i="25"/>
  <c r="B287" i="25" s="1"/>
  <c r="B150" i="25"/>
  <c r="B217" i="25" s="1"/>
  <c r="B80" i="25"/>
  <c r="B147" i="25" s="1"/>
  <c r="B10" i="25"/>
  <c r="B429" i="24"/>
  <c r="B496" i="24" s="1"/>
  <c r="B359" i="24"/>
  <c r="B426" i="24" s="1"/>
  <c r="B289" i="24"/>
  <c r="B356" i="24" s="1"/>
  <c r="B219" i="24"/>
  <c r="B286" i="24" s="1"/>
  <c r="N429" i="24"/>
  <c r="N359" i="24"/>
  <c r="N289" i="24"/>
  <c r="N219" i="24"/>
  <c r="B149" i="24"/>
  <c r="B216" i="24" s="1"/>
  <c r="N149" i="24"/>
  <c r="B9" i="24"/>
  <c r="B79" i="24"/>
  <c r="B146" i="24" s="1"/>
  <c r="N79" i="24"/>
  <c r="N9" i="24"/>
  <c r="B76" i="24" l="1"/>
  <c r="J20" i="11" s="1"/>
  <c r="B77" i="25"/>
  <c r="J21" i="11" s="1"/>
  <c r="B76" i="26"/>
  <c r="N290" i="25"/>
  <c r="N360" i="25"/>
  <c r="N80" i="25"/>
  <c r="N150" i="25"/>
  <c r="N220" i="25"/>
  <c r="N430" i="25"/>
  <c r="T426" i="24"/>
  <c r="T286" i="24"/>
  <c r="T217" i="25"/>
  <c r="T76" i="26"/>
  <c r="T2" i="26" s="1"/>
  <c r="T147" i="25"/>
  <c r="T497" i="25"/>
  <c r="T496" i="24"/>
  <c r="T356" i="24"/>
  <c r="T216" i="24"/>
  <c r="I21" i="11" l="1"/>
  <c r="T146" i="24"/>
  <c r="T357" i="25"/>
  <c r="T77" i="25"/>
  <c r="T287" i="25"/>
  <c r="T427" i="25"/>
  <c r="T2" i="25" l="1"/>
  <c r="S6" i="26"/>
  <c r="S4" i="26"/>
  <c r="S6" i="25"/>
  <c r="S4" i="25"/>
  <c r="T75" i="24"/>
  <c r="T60" i="24"/>
  <c r="T59" i="24"/>
  <c r="T58" i="24"/>
  <c r="T57" i="24"/>
  <c r="T56" i="24"/>
  <c r="T55" i="24"/>
  <c r="T54" i="24"/>
  <c r="T53" i="24"/>
  <c r="T52" i="24"/>
  <c r="T51" i="24"/>
  <c r="Q35" i="24"/>
  <c r="P35" i="24"/>
  <c r="O35" i="24"/>
  <c r="N35" i="24"/>
  <c r="L35" i="24"/>
  <c r="K35" i="24"/>
  <c r="J35" i="24"/>
  <c r="H35" i="24"/>
  <c r="G35" i="24"/>
  <c r="F35" i="24"/>
  <c r="T34" i="24"/>
  <c r="M34" i="24"/>
  <c r="I34" i="24"/>
  <c r="E34" i="24"/>
  <c r="U34" i="24" s="1"/>
  <c r="D34" i="24"/>
  <c r="T33" i="24"/>
  <c r="M33" i="24"/>
  <c r="I33" i="24"/>
  <c r="E33" i="24"/>
  <c r="U33" i="24" s="1"/>
  <c r="D33" i="24"/>
  <c r="T32" i="24"/>
  <c r="M32" i="24"/>
  <c r="I32" i="24"/>
  <c r="E32" i="24"/>
  <c r="U32" i="24" s="1"/>
  <c r="D32" i="24"/>
  <c r="T31" i="24"/>
  <c r="M31" i="24"/>
  <c r="I31" i="24"/>
  <c r="E31" i="24"/>
  <c r="U31" i="24" s="1"/>
  <c r="D31" i="24"/>
  <c r="T30" i="24"/>
  <c r="M30" i="24"/>
  <c r="I30" i="24"/>
  <c r="E30" i="24"/>
  <c r="U30" i="24" s="1"/>
  <c r="D30" i="24"/>
  <c r="T29" i="24"/>
  <c r="M29" i="24"/>
  <c r="I29" i="24"/>
  <c r="E29" i="24"/>
  <c r="U29" i="24" s="1"/>
  <c r="D29" i="24"/>
  <c r="M28" i="24"/>
  <c r="I28" i="24"/>
  <c r="E28" i="24"/>
  <c r="U28" i="24" s="1"/>
  <c r="D28" i="24"/>
  <c r="T27" i="24"/>
  <c r="M27" i="24"/>
  <c r="I27" i="24"/>
  <c r="E27" i="24"/>
  <c r="U27" i="24" s="1"/>
  <c r="D27" i="24"/>
  <c r="M26" i="24"/>
  <c r="I26" i="24"/>
  <c r="E26" i="24"/>
  <c r="U26" i="24" s="1"/>
  <c r="D26" i="24"/>
  <c r="T25" i="24"/>
  <c r="M25" i="24"/>
  <c r="I25" i="24"/>
  <c r="E25" i="24"/>
  <c r="U25" i="24" s="1"/>
  <c r="D25" i="24"/>
  <c r="T24" i="24"/>
  <c r="M24" i="24"/>
  <c r="I24" i="24"/>
  <c r="E24" i="24"/>
  <c r="U24" i="24" s="1"/>
  <c r="D24" i="24"/>
  <c r="T23" i="24"/>
  <c r="M23" i="24"/>
  <c r="I23" i="24"/>
  <c r="E23" i="24"/>
  <c r="U23" i="24" s="1"/>
  <c r="D23" i="24"/>
  <c r="T22" i="24"/>
  <c r="M22" i="24"/>
  <c r="I22" i="24"/>
  <c r="E22" i="24"/>
  <c r="U22" i="24" s="1"/>
  <c r="D22" i="24"/>
  <c r="T21" i="24"/>
  <c r="M21" i="24"/>
  <c r="I21" i="24"/>
  <c r="E21" i="24"/>
  <c r="U21" i="24" s="1"/>
  <c r="D21" i="24"/>
  <c r="T20" i="24"/>
  <c r="M20" i="24"/>
  <c r="I20" i="24"/>
  <c r="E20" i="24"/>
  <c r="U20" i="24" s="1"/>
  <c r="D20" i="24"/>
  <c r="T19" i="24"/>
  <c r="M19" i="24"/>
  <c r="I19" i="24"/>
  <c r="E19" i="24"/>
  <c r="U19" i="24" s="1"/>
  <c r="D19" i="24"/>
  <c r="T18" i="24"/>
  <c r="M18" i="24"/>
  <c r="I18" i="24"/>
  <c r="E18" i="24"/>
  <c r="U18" i="24" s="1"/>
  <c r="D18" i="24"/>
  <c r="T17" i="24"/>
  <c r="M17" i="24"/>
  <c r="I17" i="24"/>
  <c r="E17" i="24"/>
  <c r="U17" i="24" s="1"/>
  <c r="D17" i="24"/>
  <c r="T16" i="24"/>
  <c r="M16" i="24"/>
  <c r="I16" i="24"/>
  <c r="E16" i="24"/>
  <c r="U16" i="24" s="1"/>
  <c r="D16" i="24"/>
  <c r="T15" i="24"/>
  <c r="M15" i="24"/>
  <c r="I15" i="24"/>
  <c r="E15" i="24"/>
  <c r="U15" i="24" s="1"/>
  <c r="D15" i="24"/>
  <c r="T14" i="24"/>
  <c r="M14" i="24"/>
  <c r="I14" i="24"/>
  <c r="E14" i="24"/>
  <c r="U14" i="24" s="1"/>
  <c r="D14" i="24"/>
  <c r="T13" i="24"/>
  <c r="M13" i="24"/>
  <c r="I13" i="24"/>
  <c r="E13" i="24"/>
  <c r="U13" i="24" s="1"/>
  <c r="D13" i="24"/>
  <c r="T12" i="24"/>
  <c r="M12" i="24"/>
  <c r="I12" i="24"/>
  <c r="E12" i="24"/>
  <c r="U12" i="24" s="1"/>
  <c r="D12" i="24"/>
  <c r="S6" i="24"/>
  <c r="S4" i="24"/>
  <c r="T61" i="24" l="1"/>
  <c r="T35" i="24"/>
  <c r="T76" i="24" s="1"/>
  <c r="T77" i="24" s="1"/>
  <c r="T77" i="26"/>
  <c r="T147" i="24"/>
  <c r="T357" i="24"/>
  <c r="T217" i="24"/>
  <c r="T427" i="24"/>
  <c r="T497" i="24"/>
  <c r="T287" i="24"/>
  <c r="T148" i="25"/>
  <c r="T218" i="25"/>
  <c r="T498" i="25"/>
  <c r="T288" i="25"/>
  <c r="T78" i="25"/>
  <c r="T428" i="25"/>
  <c r="T358" i="25"/>
  <c r="E35" i="24"/>
  <c r="I20" i="11" s="1"/>
  <c r="T4" i="26"/>
  <c r="T5" i="26" s="1"/>
  <c r="T6" i="26" s="1"/>
  <c r="T7" i="26" s="1"/>
  <c r="C18" i="11" s="1"/>
  <c r="T4" i="25"/>
  <c r="T5" i="25" s="1"/>
  <c r="T6" i="25" s="1"/>
  <c r="T7" i="25" s="1"/>
  <c r="C26" i="11" s="1"/>
  <c r="R5" i="18"/>
  <c r="S6" i="16"/>
  <c r="S4" i="16"/>
  <c r="T6" i="17"/>
  <c r="T4" i="17"/>
  <c r="T2" i="24" l="1"/>
  <c r="U35" i="24"/>
  <c r="T4" i="24" l="1"/>
  <c r="T5" i="24" s="1"/>
  <c r="T6" i="24" s="1"/>
  <c r="T7" i="24" s="1"/>
  <c r="C24" i="11" s="1"/>
  <c r="C4" i="14"/>
  <c r="Z6" i="15"/>
  <c r="Z4" i="15"/>
  <c r="U77" i="17" l="1"/>
  <c r="V30" i="17"/>
  <c r="U30" i="17"/>
  <c r="M30" i="17"/>
  <c r="E30" i="17"/>
  <c r="D30" i="17"/>
  <c r="V29" i="17"/>
  <c r="U29" i="17"/>
  <c r="M29" i="17"/>
  <c r="E29" i="17"/>
  <c r="D29" i="17"/>
  <c r="U28" i="17"/>
  <c r="M28" i="17"/>
  <c r="E28" i="17"/>
  <c r="V28" i="17" s="1"/>
  <c r="D28" i="17"/>
  <c r="V27" i="17"/>
  <c r="U27" i="17"/>
  <c r="M27" i="17"/>
  <c r="E27" i="17"/>
  <c r="D27" i="17"/>
  <c r="V26" i="17"/>
  <c r="U26" i="17"/>
  <c r="M26" i="17"/>
  <c r="E26" i="17"/>
  <c r="D26" i="17"/>
  <c r="U25" i="17"/>
  <c r="M25" i="17"/>
  <c r="E25" i="17"/>
  <c r="V25" i="17" s="1"/>
  <c r="D25" i="17"/>
  <c r="U24" i="17"/>
  <c r="M24" i="17"/>
  <c r="E24" i="17"/>
  <c r="V24" i="17" s="1"/>
  <c r="D24" i="17"/>
  <c r="V23" i="17"/>
  <c r="U23" i="17"/>
  <c r="M23" i="17"/>
  <c r="E23" i="17"/>
  <c r="D23" i="17"/>
  <c r="V22" i="17"/>
  <c r="U22" i="17"/>
  <c r="M22" i="17"/>
  <c r="E22" i="17"/>
  <c r="D22" i="17"/>
  <c r="U21" i="17"/>
  <c r="M21" i="17"/>
  <c r="E21" i="17"/>
  <c r="V21" i="17" s="1"/>
  <c r="D21" i="17"/>
  <c r="U20" i="17"/>
  <c r="M20" i="17"/>
  <c r="E20" i="17"/>
  <c r="V20" i="17" s="1"/>
  <c r="D20" i="17"/>
  <c r="U12" i="17"/>
  <c r="D12" i="17"/>
  <c r="E12" i="17"/>
  <c r="S15" i="18"/>
  <c r="C35" i="16"/>
  <c r="C35" i="15"/>
  <c r="C36" i="18"/>
  <c r="J22" i="11" s="1"/>
  <c r="I22" i="11" s="1"/>
  <c r="B50" i="18"/>
  <c r="S25" i="18"/>
  <c r="H36" i="18"/>
  <c r="G36" i="18"/>
  <c r="E36" i="18"/>
  <c r="D35" i="18"/>
  <c r="F35" i="18" s="1"/>
  <c r="I35" i="18" s="1"/>
  <c r="D34" i="18"/>
  <c r="F34" i="18" s="1"/>
  <c r="I34" i="18" s="1"/>
  <c r="D33" i="18"/>
  <c r="F33" i="18" s="1"/>
  <c r="I33" i="18" s="1"/>
  <c r="D32" i="18"/>
  <c r="F32" i="18" s="1"/>
  <c r="I32" i="18" s="1"/>
  <c r="D31" i="18"/>
  <c r="F31" i="18" s="1"/>
  <c r="I31" i="18" s="1"/>
  <c r="D30" i="18"/>
  <c r="F30" i="18" s="1"/>
  <c r="I30" i="18" s="1"/>
  <c r="D29" i="18"/>
  <c r="F29" i="18" s="1"/>
  <c r="I29" i="18" s="1"/>
  <c r="D28" i="18"/>
  <c r="F28" i="18" s="1"/>
  <c r="I28" i="18" s="1"/>
  <c r="D27" i="18"/>
  <c r="F27" i="18" s="1"/>
  <c r="I27" i="18" s="1"/>
  <c r="D26" i="18"/>
  <c r="F26" i="18" s="1"/>
  <c r="I26" i="18" s="1"/>
  <c r="D25" i="18"/>
  <c r="F25" i="18" s="1"/>
  <c r="I25" i="18" s="1"/>
  <c r="D24" i="18"/>
  <c r="F24" i="18" s="1"/>
  <c r="I24" i="18" s="1"/>
  <c r="D23" i="18"/>
  <c r="F23" i="18" s="1"/>
  <c r="I23" i="18" s="1"/>
  <c r="D22" i="18"/>
  <c r="F22" i="18" s="1"/>
  <c r="I22" i="18" s="1"/>
  <c r="D21" i="18"/>
  <c r="F21" i="18" s="1"/>
  <c r="I21" i="18" s="1"/>
  <c r="D20" i="18"/>
  <c r="F20" i="18" s="1"/>
  <c r="I20" i="18" s="1"/>
  <c r="D19" i="18"/>
  <c r="F19" i="18" s="1"/>
  <c r="I19" i="18" s="1"/>
  <c r="D18" i="18"/>
  <c r="F18" i="18" s="1"/>
  <c r="I18" i="18" s="1"/>
  <c r="D17" i="18"/>
  <c r="F17" i="18" s="1"/>
  <c r="I17" i="18" s="1"/>
  <c r="D16" i="18"/>
  <c r="F16" i="18" s="1"/>
  <c r="I16" i="18" s="1"/>
  <c r="D15" i="18"/>
  <c r="F15" i="18" s="1"/>
  <c r="I15" i="18" s="1"/>
  <c r="D14" i="18"/>
  <c r="F14" i="18" s="1"/>
  <c r="I14" i="18" s="1"/>
  <c r="D13" i="18"/>
  <c r="F13" i="18" s="1"/>
  <c r="F36" i="18" l="1"/>
  <c r="I13" i="18"/>
  <c r="J16" i="11" l="1"/>
  <c r="J15" i="11"/>
  <c r="C54" i="17"/>
  <c r="D14" i="17"/>
  <c r="E14" i="17"/>
  <c r="I12" i="16"/>
  <c r="Z2" i="15"/>
  <c r="T2" i="17"/>
  <c r="J17" i="11" l="1"/>
  <c r="V54" i="17"/>
  <c r="S49" i="18"/>
  <c r="Q36" i="18"/>
  <c r="P36" i="18"/>
  <c r="O36" i="18"/>
  <c r="N36" i="18"/>
  <c r="M36" i="18"/>
  <c r="L36" i="18"/>
  <c r="K36" i="18"/>
  <c r="J36" i="18"/>
  <c r="S35" i="18"/>
  <c r="S34" i="18"/>
  <c r="S33" i="18"/>
  <c r="S32" i="18"/>
  <c r="S31" i="18"/>
  <c r="S30" i="18"/>
  <c r="S29" i="18"/>
  <c r="S28" i="18"/>
  <c r="S27" i="18"/>
  <c r="S26" i="18"/>
  <c r="S24" i="18"/>
  <c r="S23" i="18"/>
  <c r="S22" i="18"/>
  <c r="S21" i="18"/>
  <c r="S20" i="18"/>
  <c r="S19" i="18"/>
  <c r="S18" i="18"/>
  <c r="S17" i="18"/>
  <c r="S16" i="18"/>
  <c r="S14" i="18"/>
  <c r="U14" i="16"/>
  <c r="U15" i="16"/>
  <c r="U16" i="16"/>
  <c r="U24" i="16"/>
  <c r="U25" i="16"/>
  <c r="U28" i="16"/>
  <c r="U29" i="16"/>
  <c r="U30" i="16"/>
  <c r="U32" i="16"/>
  <c r="H16" i="11"/>
  <c r="H15" i="11"/>
  <c r="U83" i="17"/>
  <c r="D23" i="16"/>
  <c r="E23" i="16"/>
  <c r="U23" i="16" s="1"/>
  <c r="I23" i="16"/>
  <c r="M23" i="16"/>
  <c r="T23" i="16"/>
  <c r="D24" i="16"/>
  <c r="E24" i="16"/>
  <c r="I24" i="16"/>
  <c r="M24" i="16"/>
  <c r="T24" i="16"/>
  <c r="D25" i="16"/>
  <c r="E25" i="16"/>
  <c r="I25" i="16"/>
  <c r="M25" i="16"/>
  <c r="T25" i="16"/>
  <c r="D26" i="16"/>
  <c r="E26" i="16"/>
  <c r="U26" i="16" s="1"/>
  <c r="I26" i="16"/>
  <c r="M26" i="16"/>
  <c r="T26" i="16"/>
  <c r="D27" i="16"/>
  <c r="E27" i="16"/>
  <c r="U27" i="16" s="1"/>
  <c r="I27" i="16"/>
  <c r="M27" i="16"/>
  <c r="T27" i="16"/>
  <c r="D28" i="16"/>
  <c r="E28" i="16"/>
  <c r="I28" i="16"/>
  <c r="M28" i="16"/>
  <c r="T28" i="16"/>
  <c r="D29" i="16"/>
  <c r="E29" i="16"/>
  <c r="I29" i="16"/>
  <c r="M29" i="16"/>
  <c r="T29" i="16"/>
  <c r="D30" i="16"/>
  <c r="E30" i="16"/>
  <c r="I30" i="16"/>
  <c r="M30" i="16"/>
  <c r="T30" i="16"/>
  <c r="D31" i="16"/>
  <c r="E31" i="16"/>
  <c r="U31" i="16" s="1"/>
  <c r="I31" i="16"/>
  <c r="M31" i="16"/>
  <c r="T31" i="16"/>
  <c r="D32" i="16"/>
  <c r="E32" i="16"/>
  <c r="I32" i="16"/>
  <c r="M32" i="16"/>
  <c r="T32" i="16"/>
  <c r="D33" i="16"/>
  <c r="E33" i="16"/>
  <c r="U33" i="16" s="1"/>
  <c r="I33" i="16"/>
  <c r="M33" i="16"/>
  <c r="T33" i="16"/>
  <c r="D34" i="16"/>
  <c r="E34" i="16"/>
  <c r="U34" i="16" s="1"/>
  <c r="I34" i="16"/>
  <c r="M34" i="16"/>
  <c r="T34" i="16"/>
  <c r="B3" i="14"/>
  <c r="B84" i="17" s="1"/>
  <c r="B2" i="14"/>
  <c r="B83" i="17" s="1"/>
  <c r="B76" i="15"/>
  <c r="B76" i="16"/>
  <c r="U35" i="17"/>
  <c r="E35" i="17"/>
  <c r="V35" i="17" s="1"/>
  <c r="D35" i="17"/>
  <c r="U34" i="17"/>
  <c r="M34" i="17"/>
  <c r="E34" i="17"/>
  <c r="V34" i="17" s="1"/>
  <c r="D34" i="17"/>
  <c r="U33" i="17"/>
  <c r="M33" i="17"/>
  <c r="E33" i="17"/>
  <c r="V33" i="17" s="1"/>
  <c r="D33" i="17"/>
  <c r="U32" i="17"/>
  <c r="M32" i="17"/>
  <c r="E32" i="17"/>
  <c r="V32" i="17" s="1"/>
  <c r="D32" i="17"/>
  <c r="U31" i="17"/>
  <c r="M31" i="17"/>
  <c r="E31" i="17"/>
  <c r="V31" i="17" s="1"/>
  <c r="D31" i="17"/>
  <c r="U19" i="17"/>
  <c r="M19" i="17"/>
  <c r="E19" i="17"/>
  <c r="V19" i="17" s="1"/>
  <c r="D19" i="17"/>
  <c r="U18" i="17"/>
  <c r="M18" i="17"/>
  <c r="E18" i="17"/>
  <c r="V18" i="17" s="1"/>
  <c r="D18" i="17"/>
  <c r="U17" i="17"/>
  <c r="M17" i="17"/>
  <c r="E17" i="17"/>
  <c r="V17" i="17" s="1"/>
  <c r="D17" i="17"/>
  <c r="U79" i="17"/>
  <c r="U78" i="17"/>
  <c r="U76" i="17"/>
  <c r="U75" i="17"/>
  <c r="U74" i="17"/>
  <c r="U73" i="17"/>
  <c r="U71" i="17"/>
  <c r="U80" i="17" s="1"/>
  <c r="U70" i="17"/>
  <c r="N18" i="11"/>
  <c r="S54" i="17"/>
  <c r="Q54" i="17"/>
  <c r="P54" i="17"/>
  <c r="O54" i="17"/>
  <c r="N54" i="17"/>
  <c r="L54" i="17"/>
  <c r="K54" i="17"/>
  <c r="J54" i="17"/>
  <c r="H54" i="17"/>
  <c r="G54" i="17"/>
  <c r="F54" i="17"/>
  <c r="M53" i="17"/>
  <c r="E53" i="17"/>
  <c r="V53" i="17" s="1"/>
  <c r="D53" i="17"/>
  <c r="U52" i="17"/>
  <c r="M52" i="17"/>
  <c r="E52" i="17"/>
  <c r="V52" i="17" s="1"/>
  <c r="D52" i="17"/>
  <c r="U51" i="17"/>
  <c r="M51" i="17"/>
  <c r="E51" i="17"/>
  <c r="V51" i="17" s="1"/>
  <c r="D51" i="17"/>
  <c r="U50" i="17"/>
  <c r="M50" i="17"/>
  <c r="E50" i="17"/>
  <c r="V50" i="17" s="1"/>
  <c r="D50" i="17"/>
  <c r="U49" i="17"/>
  <c r="M49" i="17"/>
  <c r="E49" i="17"/>
  <c r="V49" i="17" s="1"/>
  <c r="D49" i="17"/>
  <c r="U48" i="17"/>
  <c r="M48" i="17"/>
  <c r="E48" i="17"/>
  <c r="V48" i="17" s="1"/>
  <c r="D48" i="17"/>
  <c r="U47" i="17"/>
  <c r="M47" i="17"/>
  <c r="E47" i="17"/>
  <c r="V47" i="17" s="1"/>
  <c r="D47" i="17"/>
  <c r="U46" i="17"/>
  <c r="M46" i="17"/>
  <c r="E46" i="17"/>
  <c r="V46" i="17" s="1"/>
  <c r="D46" i="17"/>
  <c r="U45" i="17"/>
  <c r="M45" i="17"/>
  <c r="E45" i="17"/>
  <c r="V45" i="17" s="1"/>
  <c r="D45" i="17"/>
  <c r="U44" i="17"/>
  <c r="M44" i="17"/>
  <c r="E44" i="17"/>
  <c r="V44" i="17" s="1"/>
  <c r="D44" i="17"/>
  <c r="U43" i="17"/>
  <c r="M43" i="17"/>
  <c r="E43" i="17"/>
  <c r="V43" i="17" s="1"/>
  <c r="D43" i="17"/>
  <c r="U42" i="17"/>
  <c r="M42" i="17"/>
  <c r="E42" i="17"/>
  <c r="V42" i="17" s="1"/>
  <c r="D42" i="17"/>
  <c r="U41" i="17"/>
  <c r="M41" i="17"/>
  <c r="E41" i="17"/>
  <c r="V41" i="17" s="1"/>
  <c r="D41" i="17"/>
  <c r="U40" i="17"/>
  <c r="M40" i="17"/>
  <c r="E40" i="17"/>
  <c r="V40" i="17" s="1"/>
  <c r="D40" i="17"/>
  <c r="U39" i="17"/>
  <c r="M39" i="17"/>
  <c r="E39" i="17"/>
  <c r="V39" i="17" s="1"/>
  <c r="D39" i="17"/>
  <c r="U38" i="17"/>
  <c r="M38" i="17"/>
  <c r="E38" i="17"/>
  <c r="V38" i="17" s="1"/>
  <c r="D38" i="17"/>
  <c r="U37" i="17"/>
  <c r="M37" i="17"/>
  <c r="E37" i="17"/>
  <c r="V37" i="17" s="1"/>
  <c r="D37" i="17"/>
  <c r="U36" i="17"/>
  <c r="M36" i="17"/>
  <c r="E36" i="17"/>
  <c r="V36" i="17" s="1"/>
  <c r="D36" i="17"/>
  <c r="U16" i="17"/>
  <c r="M16" i="17"/>
  <c r="E16" i="17"/>
  <c r="V16" i="17" s="1"/>
  <c r="D16" i="17"/>
  <c r="U15" i="17"/>
  <c r="M15" i="17"/>
  <c r="E15" i="17"/>
  <c r="V15" i="17" s="1"/>
  <c r="D15" i="17"/>
  <c r="U14" i="17"/>
  <c r="M14" i="17"/>
  <c r="V14" i="17"/>
  <c r="U13" i="17"/>
  <c r="M13" i="17"/>
  <c r="V13" i="17"/>
  <c r="M12" i="17"/>
  <c r="V12" i="17"/>
  <c r="B86" i="17"/>
  <c r="T75" i="16"/>
  <c r="T60" i="16"/>
  <c r="T59" i="16"/>
  <c r="T58" i="16"/>
  <c r="T57" i="16"/>
  <c r="T56" i="16"/>
  <c r="T55" i="16"/>
  <c r="T54" i="16"/>
  <c r="T53" i="16"/>
  <c r="T52" i="16"/>
  <c r="T51" i="16"/>
  <c r="T48" i="16"/>
  <c r="S35" i="16"/>
  <c r="Q35" i="16"/>
  <c r="P35" i="16"/>
  <c r="O35" i="16"/>
  <c r="N35" i="16"/>
  <c r="L35" i="16"/>
  <c r="K35" i="16"/>
  <c r="J35" i="16"/>
  <c r="H35" i="16"/>
  <c r="G35" i="16"/>
  <c r="F35" i="16"/>
  <c r="T22" i="16"/>
  <c r="M22" i="16"/>
  <c r="I22" i="16"/>
  <c r="E22" i="16"/>
  <c r="U22" i="16" s="1"/>
  <c r="D22" i="16"/>
  <c r="T21" i="16"/>
  <c r="M21" i="16"/>
  <c r="I21" i="16"/>
  <c r="E21" i="16"/>
  <c r="U21" i="16" s="1"/>
  <c r="D21" i="16"/>
  <c r="T20" i="16"/>
  <c r="M20" i="16"/>
  <c r="I20" i="16"/>
  <c r="E20" i="16"/>
  <c r="U20" i="16" s="1"/>
  <c r="D20" i="16"/>
  <c r="T19" i="16"/>
  <c r="M19" i="16"/>
  <c r="I19" i="16"/>
  <c r="E19" i="16"/>
  <c r="U19" i="16" s="1"/>
  <c r="D19" i="16"/>
  <c r="T18" i="16"/>
  <c r="M18" i="16"/>
  <c r="I18" i="16"/>
  <c r="E18" i="16"/>
  <c r="U18" i="16" s="1"/>
  <c r="D18" i="16"/>
  <c r="T17" i="16"/>
  <c r="M17" i="16"/>
  <c r="I17" i="16"/>
  <c r="E17" i="16"/>
  <c r="U17" i="16" s="1"/>
  <c r="D17" i="16"/>
  <c r="T16" i="16"/>
  <c r="M16" i="16"/>
  <c r="I16" i="16"/>
  <c r="E16" i="16"/>
  <c r="D16" i="16"/>
  <c r="T15" i="16"/>
  <c r="M15" i="16"/>
  <c r="I15" i="16"/>
  <c r="E15" i="16"/>
  <c r="D15" i="16"/>
  <c r="T14" i="16"/>
  <c r="M14" i="16"/>
  <c r="I14" i="16"/>
  <c r="E14" i="16"/>
  <c r="D14" i="16"/>
  <c r="T13" i="16"/>
  <c r="M13" i="16"/>
  <c r="I13" i="16"/>
  <c r="E13" i="16"/>
  <c r="U13" i="16" s="1"/>
  <c r="D13" i="16"/>
  <c r="T12" i="16"/>
  <c r="M12" i="16"/>
  <c r="E12" i="16"/>
  <c r="U12" i="16" s="1"/>
  <c r="D12" i="16"/>
  <c r="AA60" i="15"/>
  <c r="AA59" i="15"/>
  <c r="AA58" i="15"/>
  <c r="AA57" i="15"/>
  <c r="AA56" i="15"/>
  <c r="AA55" i="15"/>
  <c r="AA54" i="15"/>
  <c r="AA53" i="15"/>
  <c r="AA52" i="15"/>
  <c r="AA51" i="15"/>
  <c r="Y35" i="15"/>
  <c r="X35" i="15"/>
  <c r="V35" i="15"/>
  <c r="T35" i="15"/>
  <c r="R35" i="15"/>
  <c r="P35" i="15"/>
  <c r="N35" i="15"/>
  <c r="L35" i="15"/>
  <c r="J35" i="15"/>
  <c r="H35" i="15"/>
  <c r="F35" i="15"/>
  <c r="AA34" i="15"/>
  <c r="Q34" i="15"/>
  <c r="K34" i="15"/>
  <c r="E34" i="15"/>
  <c r="W34" i="15" s="1"/>
  <c r="D34" i="15"/>
  <c r="AA33" i="15"/>
  <c r="Q33" i="15"/>
  <c r="K33" i="15"/>
  <c r="E33" i="15"/>
  <c r="S33" i="15" s="1"/>
  <c r="D33" i="15"/>
  <c r="AA32" i="15"/>
  <c r="Q32" i="15"/>
  <c r="K32" i="15"/>
  <c r="E32" i="15"/>
  <c r="W32" i="15" s="1"/>
  <c r="D32" i="15"/>
  <c r="AA31" i="15"/>
  <c r="Q31" i="15"/>
  <c r="K31" i="15"/>
  <c r="E31" i="15"/>
  <c r="W31" i="15" s="1"/>
  <c r="D31" i="15"/>
  <c r="AA30" i="15"/>
  <c r="Q30" i="15"/>
  <c r="K30" i="15"/>
  <c r="E30" i="15"/>
  <c r="W30" i="15" s="1"/>
  <c r="D30" i="15"/>
  <c r="AA29" i="15"/>
  <c r="Q29" i="15"/>
  <c r="K29" i="15"/>
  <c r="E29" i="15"/>
  <c r="S29" i="15" s="1"/>
  <c r="D29" i="15"/>
  <c r="AA28" i="15"/>
  <c r="Q28" i="15"/>
  <c r="K28" i="15"/>
  <c r="E28" i="15"/>
  <c r="W28" i="15" s="1"/>
  <c r="D28" i="15"/>
  <c r="AA27" i="15"/>
  <c r="Q27" i="15"/>
  <c r="K27" i="15"/>
  <c r="E27" i="15"/>
  <c r="S27" i="15" s="1"/>
  <c r="D27" i="15"/>
  <c r="AA26" i="15"/>
  <c r="Q26" i="15"/>
  <c r="K26" i="15"/>
  <c r="E26" i="15"/>
  <c r="W26" i="15" s="1"/>
  <c r="D26" i="15"/>
  <c r="AA25" i="15"/>
  <c r="Q25" i="15"/>
  <c r="K25" i="15"/>
  <c r="E25" i="15"/>
  <c r="S25" i="15" s="1"/>
  <c r="D25" i="15"/>
  <c r="AA24" i="15"/>
  <c r="Q24" i="15"/>
  <c r="K24" i="15"/>
  <c r="E24" i="15"/>
  <c r="W24" i="15" s="1"/>
  <c r="D24" i="15"/>
  <c r="AA23" i="15"/>
  <c r="Q23" i="15"/>
  <c r="K23" i="15"/>
  <c r="E23" i="15"/>
  <c r="S23" i="15" s="1"/>
  <c r="D23" i="15"/>
  <c r="AA22" i="15"/>
  <c r="Q22" i="15"/>
  <c r="K22" i="15"/>
  <c r="E22" i="15"/>
  <c r="W22" i="15" s="1"/>
  <c r="D22" i="15"/>
  <c r="AA21" i="15"/>
  <c r="Q21" i="15"/>
  <c r="K21" i="15"/>
  <c r="E21" i="15"/>
  <c r="S21" i="15" s="1"/>
  <c r="D21" i="15"/>
  <c r="AA20" i="15"/>
  <c r="Q20" i="15"/>
  <c r="K20" i="15"/>
  <c r="E20" i="15"/>
  <c r="W20" i="15" s="1"/>
  <c r="D20" i="15"/>
  <c r="AA19" i="15"/>
  <c r="Q19" i="15"/>
  <c r="K19" i="15"/>
  <c r="E19" i="15"/>
  <c r="S19" i="15" s="1"/>
  <c r="D19" i="15"/>
  <c r="AA18" i="15"/>
  <c r="Q18" i="15"/>
  <c r="K18" i="15"/>
  <c r="E18" i="15"/>
  <c r="W18" i="15" s="1"/>
  <c r="D18" i="15"/>
  <c r="AA17" i="15"/>
  <c r="Q17" i="15"/>
  <c r="K17" i="15"/>
  <c r="E17" i="15"/>
  <c r="S17" i="15" s="1"/>
  <c r="D17" i="15"/>
  <c r="AA16" i="15"/>
  <c r="Q16" i="15"/>
  <c r="K16" i="15"/>
  <c r="E16" i="15"/>
  <c r="W16" i="15" s="1"/>
  <c r="D16" i="15"/>
  <c r="Q15" i="15"/>
  <c r="K15" i="15"/>
  <c r="E15" i="15"/>
  <c r="W15" i="15" s="1"/>
  <c r="D15" i="15"/>
  <c r="AA14" i="15"/>
  <c r="AA35" i="15" s="1"/>
  <c r="Q14" i="15"/>
  <c r="K14" i="15"/>
  <c r="E14" i="15"/>
  <c r="W14" i="15" s="1"/>
  <c r="D14" i="15"/>
  <c r="AA13" i="15"/>
  <c r="Q13" i="15"/>
  <c r="K13" i="15"/>
  <c r="E13" i="15"/>
  <c r="S13" i="15" s="1"/>
  <c r="D13" i="15"/>
  <c r="AA12" i="15"/>
  <c r="Q12" i="15"/>
  <c r="K12" i="15"/>
  <c r="E12" i="15"/>
  <c r="AB12" i="15" s="1"/>
  <c r="D12" i="15"/>
  <c r="N17" i="11" l="1"/>
  <c r="U54" i="17"/>
  <c r="AB31" i="15"/>
  <c r="AB26" i="15"/>
  <c r="AB25" i="15"/>
  <c r="S20" i="15"/>
  <c r="AB23" i="15"/>
  <c r="S28" i="15"/>
  <c r="AB18" i="15"/>
  <c r="AB17" i="15"/>
  <c r="AB34" i="15"/>
  <c r="AB33" i="15"/>
  <c r="O12" i="15"/>
  <c r="AB32" i="15"/>
  <c r="AB24" i="15"/>
  <c r="AB16" i="15"/>
  <c r="AB15" i="15"/>
  <c r="S12" i="15"/>
  <c r="AB30" i="15"/>
  <c r="AB22" i="15"/>
  <c r="AB14" i="15"/>
  <c r="M20" i="15"/>
  <c r="AB29" i="15"/>
  <c r="AB21" i="15"/>
  <c r="AB13" i="15"/>
  <c r="U32" i="15"/>
  <c r="AB28" i="15"/>
  <c r="AB20" i="15"/>
  <c r="O20" i="15"/>
  <c r="I16" i="15"/>
  <c r="AB27" i="15"/>
  <c r="AB19" i="15"/>
  <c r="I26" i="15"/>
  <c r="M30" i="15"/>
  <c r="M34" i="15"/>
  <c r="I28" i="15"/>
  <c r="O18" i="15"/>
  <c r="I18" i="15"/>
  <c r="M18" i="15"/>
  <c r="O30" i="15"/>
  <c r="S18" i="15"/>
  <c r="S22" i="15"/>
  <c r="M28" i="15"/>
  <c r="S30" i="15"/>
  <c r="O28" i="15"/>
  <c r="O16" i="15"/>
  <c r="O14" i="15"/>
  <c r="S16" i="15"/>
  <c r="I20" i="15"/>
  <c r="M22" i="15"/>
  <c r="O24" i="15"/>
  <c r="S26" i="15"/>
  <c r="I30" i="15"/>
  <c r="M32" i="15"/>
  <c r="O34" i="15"/>
  <c r="I14" i="15"/>
  <c r="E35" i="15"/>
  <c r="I15" i="11" s="1"/>
  <c r="U17" i="15"/>
  <c r="I12" i="15"/>
  <c r="M14" i="15"/>
  <c r="M24" i="15"/>
  <c r="M12" i="15"/>
  <c r="O22" i="15"/>
  <c r="U23" i="15"/>
  <c r="O32" i="15"/>
  <c r="S14" i="15"/>
  <c r="S24" i="15"/>
  <c r="S34" i="15"/>
  <c r="S32" i="15"/>
  <c r="M16" i="15"/>
  <c r="I24" i="15"/>
  <c r="M26" i="15"/>
  <c r="I34" i="15"/>
  <c r="I22" i="15"/>
  <c r="O26" i="15"/>
  <c r="U27" i="15"/>
  <c r="I32" i="15"/>
  <c r="E35" i="16"/>
  <c r="N19" i="11"/>
  <c r="T35" i="16"/>
  <c r="E54" i="17"/>
  <c r="T61" i="16"/>
  <c r="U13" i="15"/>
  <c r="G15" i="15"/>
  <c r="G21" i="15"/>
  <c r="W23" i="15"/>
  <c r="W25" i="15"/>
  <c r="G27" i="15"/>
  <c r="G29" i="15"/>
  <c r="G31" i="15"/>
  <c r="G33" i="15"/>
  <c r="I13" i="15"/>
  <c r="I27" i="15"/>
  <c r="I29" i="15"/>
  <c r="I31" i="15"/>
  <c r="I33" i="15"/>
  <c r="W33" i="15"/>
  <c r="I23" i="15"/>
  <c r="M13" i="15"/>
  <c r="M15" i="15"/>
  <c r="M19" i="15"/>
  <c r="M21" i="15"/>
  <c r="M23" i="15"/>
  <c r="U24" i="15"/>
  <c r="M25" i="15"/>
  <c r="U26" i="15"/>
  <c r="U28" i="15"/>
  <c r="M29" i="15"/>
  <c r="U30" i="15"/>
  <c r="M31" i="15"/>
  <c r="M33" i="15"/>
  <c r="U34" i="15"/>
  <c r="U29" i="15"/>
  <c r="W13" i="15"/>
  <c r="G17" i="15"/>
  <c r="W19" i="15"/>
  <c r="G23" i="15"/>
  <c r="I15" i="15"/>
  <c r="U12" i="15"/>
  <c r="U14" i="15"/>
  <c r="U16" i="15"/>
  <c r="M17" i="15"/>
  <c r="U18" i="15"/>
  <c r="U20" i="15"/>
  <c r="U22" i="15"/>
  <c r="M27" i="15"/>
  <c r="G12" i="15"/>
  <c r="W12" i="15"/>
  <c r="O13" i="15"/>
  <c r="G14" i="15"/>
  <c r="O15" i="15"/>
  <c r="G16" i="15"/>
  <c r="O17" i="15"/>
  <c r="G18" i="15"/>
  <c r="O19" i="15"/>
  <c r="G20" i="15"/>
  <c r="O21" i="15"/>
  <c r="G22" i="15"/>
  <c r="O23" i="15"/>
  <c r="G24" i="15"/>
  <c r="O25" i="15"/>
  <c r="G26" i="15"/>
  <c r="O27" i="15"/>
  <c r="G28" i="15"/>
  <c r="O29" i="15"/>
  <c r="G30" i="15"/>
  <c r="O31" i="15"/>
  <c r="G32" i="15"/>
  <c r="O33" i="15"/>
  <c r="G34" i="15"/>
  <c r="U19" i="15"/>
  <c r="U25" i="15"/>
  <c r="U33" i="15"/>
  <c r="W17" i="15"/>
  <c r="W27" i="15"/>
  <c r="I17" i="15"/>
  <c r="I19" i="15"/>
  <c r="I21" i="15"/>
  <c r="I25" i="15"/>
  <c r="U15" i="15"/>
  <c r="U21" i="15"/>
  <c r="U31" i="15"/>
  <c r="G13" i="15"/>
  <c r="G19" i="15"/>
  <c r="W21" i="15"/>
  <c r="G25" i="15"/>
  <c r="W29" i="15"/>
  <c r="S15" i="15"/>
  <c r="S31" i="15"/>
  <c r="B14" i="14"/>
  <c r="B13" i="14"/>
  <c r="B12" i="14"/>
  <c r="B11" i="14"/>
  <c r="I16" i="11" l="1"/>
  <c r="I23" i="11" s="1"/>
  <c r="U35" i="16"/>
  <c r="N15" i="11"/>
  <c r="AB35" i="15"/>
  <c r="J23" i="11"/>
  <c r="U84" i="17"/>
  <c r="U85" i="17" s="1"/>
  <c r="U86" i="17" s="1"/>
  <c r="O35" i="15"/>
  <c r="S35" i="15"/>
  <c r="AA76" i="15"/>
  <c r="AA2" i="15" s="1"/>
  <c r="T76" i="16"/>
  <c r="W35" i="15"/>
  <c r="U35" i="15"/>
  <c r="U87" i="17" l="1"/>
  <c r="U2" i="17"/>
  <c r="AA4" i="15"/>
  <c r="AA5" i="15" s="1"/>
  <c r="AA6" i="15" s="1"/>
  <c r="AA7" i="15" s="1"/>
  <c r="N16" i="11"/>
  <c r="N20" i="11" s="1"/>
  <c r="O15" i="11" s="1"/>
  <c r="AA77" i="15"/>
  <c r="T77" i="16"/>
  <c r="T2" i="16"/>
  <c r="T4" i="16" l="1"/>
  <c r="T5" i="16" s="1"/>
  <c r="T6" i="16" s="1"/>
  <c r="T7" i="16" s="1"/>
  <c r="C16" i="11" s="1"/>
  <c r="O16" i="11"/>
  <c r="O18" i="11"/>
  <c r="O19" i="11"/>
  <c r="O17" i="11"/>
  <c r="U4" i="17"/>
  <c r="U5" i="17" s="1"/>
  <c r="U6" i="17" s="1"/>
  <c r="U7" i="17" l="1"/>
  <c r="C22" i="11" s="1"/>
  <c r="C14" i="11" l="1"/>
  <c r="C8" i="11" l="1"/>
  <c r="S36" i="18"/>
  <c r="S50" i="18" s="1"/>
  <c r="S3" i="18" s="1"/>
  <c r="S5" i="18" s="1"/>
  <c r="S6" i="18" s="1"/>
  <c r="C28" i="11" s="1"/>
  <c r="C9" i="11" s="1"/>
  <c r="S13" i="18"/>
  <c r="S51" i="18" l="1"/>
  <c r="K5" i="11"/>
  <c r="D20" i="11" s="1"/>
  <c r="D24" i="11" l="1"/>
  <c r="D14" i="11"/>
  <c r="D22" i="11"/>
  <c r="D16" i="11"/>
  <c r="D18" i="11"/>
  <c r="D8" i="11"/>
  <c r="D26" i="11"/>
  <c r="D9" i="11"/>
  <c r="D28" i="11"/>
</calcChain>
</file>

<file path=xl/sharedStrings.xml><?xml version="1.0" encoding="utf-8"?>
<sst xmlns="http://schemas.openxmlformats.org/spreadsheetml/2006/main" count="1112" uniqueCount="270">
  <si>
    <t xml:space="preserve"> Pricing Schedule: Instructions to Bidders</t>
  </si>
  <si>
    <t>General</t>
  </si>
  <si>
    <t>Summary Sheet</t>
  </si>
  <si>
    <t>The Year 1 cells are automatically calculated from the detailed prices entered into the subsequent worksheets, as detailed below.</t>
  </si>
  <si>
    <t>The Summary also provides tabular and graphical summaries for the following metrics:</t>
  </si>
  <si>
    <t>* Total FTE's and Resource hours</t>
  </si>
  <si>
    <t>* Hard FM Hours: PPM vs Reactive</t>
  </si>
  <si>
    <t>* Hard FM Delivery Model cost split</t>
  </si>
  <si>
    <r>
      <t xml:space="preserve">Staff Costs: </t>
    </r>
    <r>
      <rPr>
        <sz val="11"/>
        <rFont val="Arial"/>
        <family val="2"/>
      </rPr>
      <t xml:space="preserve">Bidders are required to enter basic staff details in Column B, C and F (job title, total annual hours, and annual salary). Columns D and E automatically calculate the basic hourly rate costs and the total FTE per job role respectively.
The following columns enable the bidder to enter job role specific costs that are applicable to each of the staff job roles listed in Column B.
The final column automatically calculates total annual staff costs. </t>
    </r>
  </si>
  <si>
    <r>
      <t>Consumables:</t>
    </r>
    <r>
      <rPr>
        <sz val="11"/>
        <rFont val="Arial"/>
        <family val="2"/>
      </rPr>
      <t xml:space="preserve"> Bidders are required to list the materials and consumables within Column B, and then enter the associated annual cost for each item in the final column. </t>
    </r>
  </si>
  <si>
    <t>Main Cost Tab</t>
  </si>
  <si>
    <t>Pricing Schedule Summary</t>
  </si>
  <si>
    <t>Proposed Overhead Fee %</t>
  </si>
  <si>
    <t>GIFA Total</t>
  </si>
  <si>
    <t>Proposed Profit Fee %</t>
  </si>
  <si>
    <t>Year 1</t>
  </si>
  <si>
    <t>Total</t>
  </si>
  <si>
    <t>Management</t>
  </si>
  <si>
    <t>Contract Total</t>
  </si>
  <si>
    <t>Service Line Total including OH&amp;P</t>
  </si>
  <si>
    <t>Hard FM - PPM &amp; Reactive</t>
  </si>
  <si>
    <t>Mobilisation</t>
  </si>
  <si>
    <t>Service Line Total including OH</t>
  </si>
  <si>
    <t>Pricing Notes &amp; Indexation</t>
  </si>
  <si>
    <t>Resource Summary</t>
  </si>
  <si>
    <t>Hard FM Delivery Model Split (excl fees)</t>
  </si>
  <si>
    <t>FTE's</t>
  </si>
  <si>
    <t>Annual Hours</t>
  </si>
  <si>
    <t>Split</t>
  </si>
  <si>
    <t>Direct Labour</t>
  </si>
  <si>
    <t>Risk Contingency</t>
  </si>
  <si>
    <t>Consumables</t>
  </si>
  <si>
    <t>Equipment</t>
  </si>
  <si>
    <t>OH&amp;P Rates %</t>
  </si>
  <si>
    <t>Overhead %</t>
  </si>
  <si>
    <t>Subtotal</t>
  </si>
  <si>
    <t xml:space="preserve">Profit % </t>
  </si>
  <si>
    <t>Job Title</t>
  </si>
  <si>
    <t>Total Annual Hours</t>
  </si>
  <si>
    <t>Basic hourly rate (£)</t>
  </si>
  <si>
    <t>FTE</t>
  </si>
  <si>
    <t xml:space="preserve">Pro-rata Salary (total for Job Title) </t>
  </si>
  <si>
    <t>Bonus Scheme (total for Job Title)</t>
  </si>
  <si>
    <t>National Insurance (total for Job Title)</t>
  </si>
  <si>
    <t>National Insurance (% for Job Title)</t>
  </si>
  <si>
    <t>Private Healthcare (total for Job Title)</t>
  </si>
  <si>
    <t>Company Car (total for Job Title)</t>
  </si>
  <si>
    <t>Pension Scheme (total for Job Title)</t>
  </si>
  <si>
    <t>Pension Scheme % (applicable for Job Title)</t>
  </si>
  <si>
    <t>Training (total for Job Title)</t>
  </si>
  <si>
    <t>Uniforms, PPE, tools, mobile phones, pagers (total for Job Title)</t>
  </si>
  <si>
    <t>Allowance for Travel &amp; Subsistence (total for Job Title)</t>
  </si>
  <si>
    <t>Cover allowance (e.g. sickness, annual leave etc.) (total for Job Title)</t>
  </si>
  <si>
    <t>Other (total for Job Title)</t>
  </si>
  <si>
    <t>Where 'Other' please provide brief description</t>
  </si>
  <si>
    <t>Materials &amp; Consumables</t>
  </si>
  <si>
    <t>Purchase or Rental</t>
  </si>
  <si>
    <t xml:space="preserve">If Amortised, relevant amortisation period (Years) </t>
  </si>
  <si>
    <t>Specialist Support</t>
  </si>
  <si>
    <t>Sub-contractor/ Supplier Name</t>
  </si>
  <si>
    <t>Details of Service to be supplied (make reference to Service Matrix)</t>
  </si>
  <si>
    <t>FTE per site</t>
  </si>
  <si>
    <t xml:space="preserve">Annual Salary (total for job title) </t>
  </si>
  <si>
    <t>Bonus Scheme (total for job title)</t>
  </si>
  <si>
    <t>Private Healthcare (total for job title)</t>
  </si>
  <si>
    <t>Company Car (total for job title)</t>
  </si>
  <si>
    <t>Training (total for job title)</t>
  </si>
  <si>
    <t>Uniforms, PPE, tools, mobile phones, pagers (total for job title)</t>
  </si>
  <si>
    <t>Allowance for Travel &amp; Subsistence (total for job title)</t>
  </si>
  <si>
    <t>Cover allowance (e.g. sickness, annual leave etc.) (total for job title)</t>
  </si>
  <si>
    <t>Other (total for job title)</t>
  </si>
  <si>
    <t xml:space="preserve">FTE </t>
  </si>
  <si>
    <t>National Insurance (total for job title)</t>
  </si>
  <si>
    <t>Cover allowance (Salary &amp; NI) % (applicable for Job Title)</t>
  </si>
  <si>
    <t>Building Name</t>
  </si>
  <si>
    <t>Semi Comprehensive Risk Allowance</t>
  </si>
  <si>
    <t>Subcontracted PPM Services</t>
  </si>
  <si>
    <t>&lt;insert service&gt;</t>
  </si>
  <si>
    <t>&lt;insert provider</t>
  </si>
  <si>
    <t xml:space="preserve">Mobilisation </t>
  </si>
  <si>
    <t>Total Hours</t>
  </si>
  <si>
    <t xml:space="preserve">Total Salary (Mobilisation period) </t>
  </si>
  <si>
    <t>Cover allowance (e.g. sickness, annual leave) (total for Job Title)</t>
  </si>
  <si>
    <t>Further details</t>
  </si>
  <si>
    <t>Asset Verification</t>
  </si>
  <si>
    <t>Works Value (£'s)</t>
  </si>
  <si>
    <t xml:space="preserve">Markup (%) </t>
  </si>
  <si>
    <t>&lt;= 5,000</t>
  </si>
  <si>
    <t>5,001 - 10,000</t>
  </si>
  <si>
    <t>10,001 - 25,000</t>
  </si>
  <si>
    <t>25,001 - 50,000</t>
  </si>
  <si>
    <t>50,001 - 99,999</t>
  </si>
  <si>
    <t>100,000 - 250,000</t>
  </si>
  <si>
    <t>Item</t>
  </si>
  <si>
    <t>Unit</t>
  </si>
  <si>
    <t xml:space="preserve">Per Event </t>
  </si>
  <si>
    <t>Per item</t>
  </si>
  <si>
    <t>Call Off Resources - Schedule of Rates</t>
  </si>
  <si>
    <t>Hour Rates (Monday to Friday) - 07:00 - 19:00</t>
  </si>
  <si>
    <t>Outside Defined Hours (Mon - Fri) Rates</t>
  </si>
  <si>
    <t>Weekend Hour Rates</t>
  </si>
  <si>
    <t>Day Rates (Mon - Fri) (8 hrs per day)</t>
  </si>
  <si>
    <t>Weekend Day Rates (8 hrs per day)</t>
  </si>
  <si>
    <t>Staff Type 
Note - If your required role is not included in the section below, please insert the role below.</t>
  </si>
  <si>
    <t>Air Conditioning Engineer</t>
  </si>
  <si>
    <t>BMS Maintenance Engineer</t>
  </si>
  <si>
    <t>CCTV Engineer</t>
  </si>
  <si>
    <t xml:space="preserve">Cleaning Operative </t>
  </si>
  <si>
    <t>Electrical Engineer</t>
  </si>
  <si>
    <t>Fire Alarm Engineer</t>
  </si>
  <si>
    <t xml:space="preserve">FM Manager </t>
  </si>
  <si>
    <t>Gas (Natural) Engineer</t>
  </si>
  <si>
    <t xml:space="preserve">Handyperson </t>
  </si>
  <si>
    <t>Intruder Alarm Engineer</t>
  </si>
  <si>
    <t xml:space="preserve">Joiner </t>
  </si>
  <si>
    <t>Lift Engineer</t>
  </si>
  <si>
    <t>Mechanical Engineer</t>
  </si>
  <si>
    <t>Plumber</t>
  </si>
  <si>
    <t>UPS Engineer</t>
  </si>
  <si>
    <t>Autodoor engineer</t>
  </si>
  <si>
    <t>Materials Value (£'s)</t>
  </si>
  <si>
    <t>&lt; 500</t>
  </si>
  <si>
    <t>501 - 1,000</t>
  </si>
  <si>
    <t>1,001 - 2,500</t>
  </si>
  <si>
    <t>2,501 - 5,000</t>
  </si>
  <si>
    <t xml:space="preserve">&gt; 5,000 </t>
  </si>
  <si>
    <t>Owner</t>
  </si>
  <si>
    <t>Address</t>
  </si>
  <si>
    <t>Post Code</t>
  </si>
  <si>
    <t>GIA (sqm)</t>
  </si>
  <si>
    <t>Average hourly rate</t>
  </si>
  <si>
    <t xml:space="preserve">                                        </t>
  </si>
  <si>
    <t>Grounds Maintenance</t>
  </si>
  <si>
    <t xml:space="preserve"> </t>
  </si>
  <si>
    <t>* Rate shall apply where the Contractor is requested by the Client to procure the Works, but the actual management of the delivery of the project will be undertaken by the Client.</t>
  </si>
  <si>
    <t xml:space="preserve">The schedule of pricing and rates (Pricing Schedules) provided with this tender are automated, and only yellow shaded cells should be used for data entry. All sums, formulas, links and summary sheets are already entered into the document, and no additional rows or columns should be added. </t>
  </si>
  <si>
    <t>The pricing schedule includes a sheet named Summary, which details the costs for each year that pricing is required. There are 2 yellow boxes at the top right which must be completed with the Bidders tendered Overhead and Profit % for all Service streams. These percentages will then automatically calculate the fee base in each Service stream worksheet.</t>
  </si>
  <si>
    <t>Total GIA (sqm)</t>
  </si>
  <si>
    <t>Arboriculturist (Bus Station)</t>
  </si>
  <si>
    <t>Norwich Bus Station</t>
  </si>
  <si>
    <t>NCC</t>
  </si>
  <si>
    <t>NCC - Service provider to become Leaseholder</t>
  </si>
  <si>
    <t>Airport Park &amp; Ride</t>
  </si>
  <si>
    <t>Harford Park &amp; Ride</t>
  </si>
  <si>
    <t>Sprowston Park &amp; Ride</t>
  </si>
  <si>
    <t>Thickthorn Park &amp; Ride</t>
  </si>
  <si>
    <t>Postwick Park &amp; Ride</t>
  </si>
  <si>
    <t>Costessey Park &amp; Ride</t>
  </si>
  <si>
    <t>NR1 3NX</t>
  </si>
  <si>
    <t>NR7 8RN</t>
  </si>
  <si>
    <t>NR13 5NP</t>
  </si>
  <si>
    <t>NR4 6US</t>
  </si>
  <si>
    <t>NR9 3AU</t>
  </si>
  <si>
    <t>NR9 3LX</t>
  </si>
  <si>
    <t>NR6 6JT</t>
  </si>
  <si>
    <t>Buck Courtney Crescent, Norwich</t>
  </si>
  <si>
    <t>Ipswich Road, Norwich</t>
  </si>
  <si>
    <t>Wroxham Road, Norwich</t>
  </si>
  <si>
    <t xml:space="preserve">Norwich Road, Hethersett </t>
  </si>
  <si>
    <t>Yarmouth Road, Norwich</t>
  </si>
  <si>
    <t>Long Lane, Bawburgh</t>
  </si>
  <si>
    <t>Surrey Street, Norwich</t>
  </si>
  <si>
    <t>Bus Station Operations</t>
  </si>
  <si>
    <t>Soft FM Services</t>
  </si>
  <si>
    <t xml:space="preserve">Major site clean-up e.g. after unauthorised encampments </t>
  </si>
  <si>
    <t>Removal of large items of waste e.g. after fly-tipping</t>
  </si>
  <si>
    <t>Remedial repair to roadway by filling potholes with tarmac. 
Report major issues to NCC</t>
  </si>
  <si>
    <t>per m2</t>
  </si>
  <si>
    <t>Replace hand-driers at NCC request</t>
  </si>
  <si>
    <t>Roofing repairs e.g. missing tiles</t>
  </si>
  <si>
    <t>All prices are to be exclusive of VAT.</t>
  </si>
  <si>
    <r>
      <t>Total Area m</t>
    </r>
    <r>
      <rPr>
        <b/>
        <vertAlign val="superscript"/>
        <sz val="10"/>
        <color theme="0"/>
        <rFont val="Arial"/>
        <family val="2"/>
      </rPr>
      <t>2</t>
    </r>
  </si>
  <si>
    <t>Not specified</t>
  </si>
  <si>
    <t>Total Area (sqm)</t>
  </si>
  <si>
    <t xml:space="preserve">Any decision in respect of the annual Contract price review and any subsequent variation in the price shall be at the Council’s sole discretion.  </t>
  </si>
  <si>
    <t>Security Officer</t>
  </si>
  <si>
    <t>Security</t>
  </si>
  <si>
    <t>9. Works Projects</t>
  </si>
  <si>
    <t xml:space="preserve">11. Resource Call Off </t>
  </si>
  <si>
    <t>Digital Records System</t>
  </si>
  <si>
    <t>Digital Records Set-up</t>
  </si>
  <si>
    <t>Price per Unit (£)</t>
  </si>
  <si>
    <r>
      <t xml:space="preserve">Equipment Price: </t>
    </r>
    <r>
      <rPr>
        <sz val="11"/>
        <rFont val="Arial"/>
        <family val="2"/>
      </rPr>
      <t>Within this section bidders are required to enter costs for equipment deemed necessary to provide the service. Column B should provide a name or short description of the equipment required. Following columns are used to indicate whether items are to be purchased or rented (drop-down selection). If items are to be purchased then capital costs and amortisation period should be entered as directed, whilst any annual rental charges should be provided in the relevant column. 
The final column automatically calculates the total equipment cost per year.</t>
    </r>
  </si>
  <si>
    <r>
      <t xml:space="preserve">Specialist Support Price: </t>
    </r>
    <r>
      <rPr>
        <sz val="11"/>
        <rFont val="Arial"/>
        <family val="2"/>
      </rPr>
      <t xml:space="preserve">In this section bidders are required to identify all services either marked as required in the service matrix and which will be provided by their supply partners, or are neccessary to support the operation of the Contract. The name of the sub-contractor should be entered into Column B, details of the service provided in Column C, and subsequent annual cost is to be provided in the final column. </t>
    </r>
  </si>
  <si>
    <t>5a) Hard FM Subcontract Price</t>
  </si>
  <si>
    <t>Complete as per Management Price Instructions</t>
  </si>
  <si>
    <t>Service Orders (Call Off Services)</t>
  </si>
  <si>
    <t>Price by Service Line</t>
  </si>
  <si>
    <t>Total Price</t>
  </si>
  <si>
    <r>
      <t>Total Price + Profit (</t>
    </r>
    <r>
      <rPr>
        <b/>
        <sz val="10"/>
        <color rgb="FF000000"/>
        <rFont val="Arial"/>
        <family val="2"/>
      </rPr>
      <t>exc</t>
    </r>
    <r>
      <rPr>
        <sz val="10"/>
        <color rgb="FF000000"/>
        <rFont val="Arial"/>
        <family val="2"/>
      </rPr>
      <t xml:space="preserve"> Mobilisation)</t>
    </r>
  </si>
  <si>
    <r>
      <t>Total Price + Profit (</t>
    </r>
    <r>
      <rPr>
        <b/>
        <sz val="10"/>
        <color rgb="FF000000"/>
        <rFont val="Arial"/>
        <family val="2"/>
      </rPr>
      <t>inc</t>
    </r>
    <r>
      <rPr>
        <sz val="10"/>
        <color rgb="FF000000"/>
        <rFont val="Arial"/>
        <family val="2"/>
      </rPr>
      <t xml:space="preserve"> Mobilisation)</t>
    </r>
  </si>
  <si>
    <r>
      <t>Price per m</t>
    </r>
    <r>
      <rPr>
        <b/>
        <vertAlign val="superscript"/>
        <sz val="10"/>
        <color rgb="FF000000"/>
        <rFont val="Arial"/>
        <family val="2"/>
      </rPr>
      <t>2</t>
    </r>
  </si>
  <si>
    <t>Price</t>
  </si>
  <si>
    <t>This sheet should be completed (yellow cells) with all prices relating the management of this Contract. This includes Bus Station Operations management, Leaseholder responsibilities, and FM Services at Norwich Bus Station and 6 Park &amp; Ride sites.
You should include all staff, materials, consumables, and equipment prices required to manage the delivery of Services and all Contract reponsibilities.</t>
  </si>
  <si>
    <t>Salary (Equivalent FTE Price)</t>
  </si>
  <si>
    <t>Private Healthcare (Equivalent FTE Price)</t>
  </si>
  <si>
    <t>Company Car (Equivalent FTE Price)</t>
  </si>
  <si>
    <t>Training (Equivalent FTE Price)</t>
  </si>
  <si>
    <t>Uniforms etc. (Equivalent FTE Price)</t>
  </si>
  <si>
    <t>Travel etc. (Equivalent FTE Price)</t>
  </si>
  <si>
    <t xml:space="preserve">Annual Price </t>
  </si>
  <si>
    <t>Total Price before Overhead &amp; Profit</t>
  </si>
  <si>
    <t>Total Price with Overheads &amp; Profit</t>
  </si>
  <si>
    <t>Total Digital Records System price before Overheads and Profit</t>
  </si>
  <si>
    <t>Total Price for Helpdesk</t>
  </si>
  <si>
    <t>Total Staff Price</t>
  </si>
  <si>
    <t>Total Materials &amp; Consumables Price</t>
  </si>
  <si>
    <t>Total Equipment / Software Price</t>
  </si>
  <si>
    <t>Total Specialist Support Price</t>
  </si>
  <si>
    <t>Capital Price (If Purchased)</t>
  </si>
  <si>
    <t>Annual Rental price (If applicable)</t>
  </si>
  <si>
    <t>Equipment / Software Price</t>
  </si>
  <si>
    <t>Total Equipment Price</t>
  </si>
  <si>
    <t>Total Management Staff Price</t>
  </si>
  <si>
    <t>Staff  Prices</t>
  </si>
  <si>
    <t>Staff Prices</t>
  </si>
  <si>
    <t>Staff Price</t>
  </si>
  <si>
    <t>1. Management (1 tab)</t>
  </si>
  <si>
    <t>2. Digital Records System (1 tab)</t>
  </si>
  <si>
    <t>3. Bus Station Operation (1 tab)</t>
  </si>
  <si>
    <t>4. Security (1 tab)</t>
  </si>
  <si>
    <t>Complete as per Management Instructions</t>
  </si>
  <si>
    <t>5. Hard FM (2 tabs)</t>
  </si>
  <si>
    <t>Complete as per Management Instructions, with the exception of Sub-Contracted Services and the Semi-Comprehensive Risk Contingency Values, which pre-populate from the supplementary worksheet: "Hard FM-Subcontract Price"</t>
  </si>
  <si>
    <r>
      <t>Bidders are required to enter each of their subcontracted supply chain partners within columns D to AQ, with the price distributed according to the service requirements at each building, utilising the Service Matrix and Asset Information provided.
The total of each supplier price is calculated automatically in row 10, and the total PPM Subcontracted Supply Chain price calculated automatically in row 3.
Bidders are also required to enter, by Building, a Reactive Risk Contingency £ value (</t>
    </r>
    <r>
      <rPr>
        <b/>
        <i/>
        <sz val="11"/>
        <rFont val="Arial"/>
        <family val="2"/>
      </rPr>
      <t>in excess of the self delivered reactive hours detailed in 5. Hard FM</t>
    </r>
    <r>
      <rPr>
        <sz val="11"/>
        <rFont val="Arial"/>
        <family val="2"/>
      </rPr>
      <t xml:space="preserve">) in Column C.  </t>
    </r>
  </si>
  <si>
    <t>6. Soft FM (1 tab)</t>
  </si>
  <si>
    <t>Complete as per Management Instructions, for each site</t>
  </si>
  <si>
    <t>7. Grounds Maintenance (1 tab)</t>
  </si>
  <si>
    <t>8. Mobilisation (1 tab)</t>
  </si>
  <si>
    <t>The Works Projects sheet should be used by bidders to provide details of the Mark Up % which will be applied by the bidder to individual Works Projects.
The Customer reserves the right to request prices in time and materials and % mark-up for works requests.</t>
  </si>
  <si>
    <t>10. Service Orders (Call Off)</t>
  </si>
  <si>
    <r>
      <t xml:space="preserve">The Service Orders (Call Off) sheet should be used by bidders to provide prices which are not included within the overall annual price. These may include e.g. the uplift of confidential waste, where requested by the client. Bidders should enter the price per unit in Column D and provide any relevant comments in Column E. </t>
    </r>
    <r>
      <rPr>
        <b/>
        <u/>
        <sz val="11"/>
        <rFont val="Arial"/>
        <family val="2"/>
      </rPr>
      <t>All prices/ rates should be fully inclusive of all management, OH&amp;P etc.</t>
    </r>
  </si>
  <si>
    <r>
      <t xml:space="preserve">The Resource Call Off sheet should be used by bidders to provide prices which are not included within the overall annual price. There are different sections covering Defined Hours, Outside Defined Hours (Mon - Fri), Weekend Hour rates, Day Rates (Mon - Fri), and Day Rates (Weekend). Relevant sections should be completed for the relevant roles noted, and other relevant staff roles should be added by the bidder, as above. The bidder should enter the prices in Columns C and D, and provide any relevant comments in Column E, and continue this exercise across the other time periods. </t>
    </r>
    <r>
      <rPr>
        <b/>
        <u/>
        <sz val="11"/>
        <rFont val="Arial"/>
        <family val="2"/>
      </rPr>
      <t>All prices/ rates should be fully inclusive of all management, OH&amp;P etc.</t>
    </r>
  </si>
  <si>
    <r>
      <t xml:space="preserve">For any materials which may be called off by the client, a table has been added for the bidder to note the price mark-up in percentages, based on a set of price ranges. </t>
    </r>
    <r>
      <rPr>
        <b/>
        <u/>
        <sz val="11"/>
        <rFont val="Arial"/>
        <family val="2"/>
      </rPr>
      <t>All prices/ rates should be fully inclusive of all management, OH&amp;P etc.</t>
    </r>
  </si>
  <si>
    <t>Labour price per subsequent hour (£)</t>
  </si>
  <si>
    <t>Comments / Caveats to price</t>
  </si>
  <si>
    <t>Total Price before Overhead</t>
  </si>
  <si>
    <t>Total Price with Overheads</t>
  </si>
  <si>
    <t xml:space="preserve">Mobilisation Price </t>
  </si>
  <si>
    <t>Pension Scheme (Annual Price)</t>
  </si>
  <si>
    <t>Salary (Equivalent Annual Price)</t>
  </si>
  <si>
    <t>Total Sub-contractor Price</t>
  </si>
  <si>
    <t>Sub-contractor Price</t>
  </si>
  <si>
    <t>Equipment Price</t>
  </si>
  <si>
    <t>Total Consumables Price</t>
  </si>
  <si>
    <t>Annual Rental Price (If applicable)</t>
  </si>
  <si>
    <t>This sheet should be completed (yellow cells) with all prices relating to the provision of a Hard FM Service (both PPM &amp; Reactive) covering physical assets and systems in scope at Norwich Bus Station and the Park &amp; Ride sites.
You should include all staff, materials, consumables, and equipment prices below (subcontractor prices on the following sheet) which are required to deliver the Hard FM Service.</t>
  </si>
  <si>
    <t>This sheet should be completed (yellow cells) with all prices relating to the provision of a Security Service. This Service includes the provision of Security Officers at Norwich Bus Station.
Please include all prices relating to the Daily Unlock and Lock-up of the Park &amp; Rides sites, if not this has not been priced under another Service. You should include all staff, materials, consumables, equipment, and subcontractor prices required to deliver the Security Service.</t>
  </si>
  <si>
    <t>This sheet should be completed (yellow cells) with all prices relating to the provision of Bus Station Operation Service. This Service includes managing bus related activities including stand availability, provision of a Customer Information Service, and the Café within the Bus Station building.
You should include all staff (where not already priced e.g. Management), materials, consumables, equipment, and subcontractor prices required to deliver Bus Station Operations at Norwich Bus Station.</t>
  </si>
  <si>
    <t>This sheet should be completed (yellow cells) with all prices relating to the provision of a Digital Records system. This Service refers collectively to the provision of a digital records system (CAFM or suitable alternative) and any staff required to operate and manage it (commonly known as Helpdesk).
You should include all staff (where not already priced e.g. Management), materials, consumables, equipment, and subcontractor prices required to provide a Digital Records system.</t>
  </si>
  <si>
    <t>Specialist Support Price</t>
  </si>
  <si>
    <t>This sheet should be completed (yellow cells) with all prices relating to the provision of a Soft FM Service (including routine, reactive, and periodic cleaning, external cleaning, pest control, and waste management and disposal) for assets/areas in scope at Norwich Bus Station and the Park &amp; Ride sites.
You should include all staff, materials, consumables, equipment, and subcontractor prices for each site, which are required to deliver the Soft FM Service.</t>
  </si>
  <si>
    <t>This sheet should be completed (yellow cells) with all prices relating to the provision of a Grounds Maintenance Service (including all external hard and soft landscaping, and winter maintenance to passenger areas e.g. footpaths, boarding/alighting/waiting areas etc.) at Norwich Bus Station and the Park &amp; Ride sites. Please review details of the Client's current arrangement with the Probation Service at the Park &amp; Ride sites. Changes will be covered by a variation.
You should include all staff, materials, consumables, equipment, and subcontractor prices for each site, which are required to deliver the Soft FM Service.</t>
  </si>
  <si>
    <t xml:space="preserve">Price for callout inc. 1st hour (£) </t>
  </si>
  <si>
    <t>Materials &amp; Access Price Mark-up</t>
  </si>
  <si>
    <t>Comments/Caveats to Price</t>
  </si>
  <si>
    <t>This sheet should be completed (yellow cells) with all prices relating to the mobilisation of the Contract.
All one-off prices relating to staff and specialist support prices e.g. set-up of Digital Records System, asset verification activities etc. are required to be included below.</t>
  </si>
  <si>
    <t>Total Subcontracted Hard FM Prices</t>
  </si>
  <si>
    <t>Capital Prices (If Purchased)</t>
  </si>
  <si>
    <t>Annual Rental Prices (If applicable)</t>
  </si>
  <si>
    <t>Equipment Prices</t>
  </si>
  <si>
    <t>Subcontractor Prices</t>
  </si>
  <si>
    <t>The price component of the Fixed Price is protected.</t>
  </si>
  <si>
    <r>
      <t>An annual price review shall be undertaken and determined by the Client, taking into account national movements in prices in the market and the prevailing CPI. A determining factor of the price review will also be the availability of funding from within the Council. The first price review after submission of the tender will</t>
    </r>
    <r>
      <rPr>
        <sz val="10"/>
        <color theme="1"/>
        <rFont val="Arial"/>
        <family val="2"/>
      </rPr>
      <t xml:space="preserve"> be April 2027. The CPI figure for the February immediately prior to the proposed pricing review, shall be utilised.</t>
    </r>
  </si>
  <si>
    <t>The increase or decrease in price shall apply to all items in the Price List with the exception of mobilisation or one off prices.</t>
  </si>
  <si>
    <t>Prices</t>
  </si>
  <si>
    <t>Service or Project Orders (Procurement &amp; Project Management)</t>
  </si>
  <si>
    <t>Service or Project Orders  (Procurement only - Project Management by the Client) *</t>
  </si>
  <si>
    <t>The markup is to be applied for Project or Service Orders for activities outside the fixed Price, which are not undertaken as a time and material basis, based on a quoted process. The markup is the full and total uplift to be applied to the sub contractor quote and should included for the full project management of the activity</t>
  </si>
  <si>
    <t>The markup will not be applied to the Resourcing Call Off prices in tab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</si>
</sst>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_-&quot;£&quot;* #,##0_-;\-&quot;£&quot;* #,##0_-;_-&quot;£&quot;* &quot;-&quot;?_-;_-@_-"/>
    <numFmt numFmtId="167" formatCode="0.0%"/>
    <numFmt numFmtId="168" formatCode="0.0"/>
    <numFmt numFmtId="169" formatCode="0.000%"/>
    <numFmt numFmtId="170" formatCode="_-[$£-809]* #,##0.00_-;\-[$£-809]* #,##0.00_-;_-[$£-809]* &quot;-&quot;??_-;_-@_-"/>
    <numFmt numFmtId="171" formatCode="&quot;£&quot;#,##0.00"/>
    <numFmt numFmtId="172" formatCode="#,##0.0"/>
  </numFmts>
  <fonts count="36" x14ac:knownFonts="1">
    <font>
      <sz val="11"/>
      <color rgb="FF000000"/>
      <name val="Calibri"/>
    </font>
    <font>
      <sz val="11"/>
      <color theme="1"/>
      <name val="Calibri"/>
      <family val="2"/>
      <scheme val="minor"/>
    </font>
    <font>
      <sz val="11"/>
      <color rgb="FF000000"/>
      <name val="Arial"/>
      <family val="2"/>
    </font>
    <font>
      <sz val="8"/>
      <color rgb="FF000000"/>
      <name val="Arial"/>
      <family val="2"/>
    </font>
    <font>
      <sz val="8"/>
      <name val="Calibri"/>
      <family val="2"/>
    </font>
    <font>
      <sz val="10"/>
      <name val="Arial"/>
      <family val="2"/>
    </font>
    <font>
      <sz val="10"/>
      <name val="Arial"/>
      <family val="2"/>
    </font>
    <font>
      <b/>
      <sz val="10"/>
      <name val="Arial"/>
      <family val="2"/>
    </font>
    <font>
      <sz val="11"/>
      <name val="Arial"/>
      <family val="2"/>
    </font>
    <font>
      <b/>
      <sz val="10"/>
      <color theme="0"/>
      <name val="Arial"/>
      <family val="2"/>
    </font>
    <font>
      <sz val="10"/>
      <color theme="1"/>
      <name val="Arial"/>
      <family val="2"/>
    </font>
    <font>
      <b/>
      <sz val="11"/>
      <color theme="0"/>
      <name val="Arial"/>
      <family val="2"/>
    </font>
    <font>
      <b/>
      <sz val="12"/>
      <color rgb="FF000000"/>
      <name val="Arial"/>
      <family val="2"/>
    </font>
    <font>
      <b/>
      <sz val="11"/>
      <color rgb="FF000000"/>
      <name val="Arial"/>
      <family val="2"/>
    </font>
    <font>
      <sz val="10"/>
      <color rgb="FF000000"/>
      <name val="Arial"/>
      <family val="2"/>
    </font>
    <font>
      <b/>
      <sz val="10"/>
      <color rgb="FF000000"/>
      <name val="Arial"/>
      <family val="2"/>
    </font>
    <font>
      <sz val="11"/>
      <color rgb="FF000000"/>
      <name val="Calibri"/>
      <family val="2"/>
    </font>
    <font>
      <sz val="16"/>
      <name val="Arial"/>
      <family val="2"/>
    </font>
    <font>
      <sz val="10"/>
      <color indexed="9"/>
      <name val="Arial"/>
      <family val="2"/>
    </font>
    <font>
      <b/>
      <sz val="18"/>
      <name val="Arial"/>
      <family val="2"/>
    </font>
    <font>
      <sz val="14"/>
      <name val="Arial"/>
      <family val="2"/>
    </font>
    <font>
      <sz val="14"/>
      <color indexed="9"/>
      <name val="Arial"/>
      <family val="2"/>
    </font>
    <font>
      <b/>
      <u/>
      <sz val="10"/>
      <name val="Arial"/>
      <family val="2"/>
    </font>
    <font>
      <sz val="10"/>
      <color theme="0"/>
      <name val="Arial"/>
      <family val="2"/>
    </font>
    <font>
      <b/>
      <sz val="12"/>
      <color theme="0"/>
      <name val="Arial"/>
      <family val="2"/>
    </font>
    <font>
      <b/>
      <sz val="18"/>
      <color theme="0"/>
      <name val="Arial"/>
      <family val="2"/>
    </font>
    <font>
      <sz val="18"/>
      <color theme="0"/>
      <name val="Arial"/>
      <family val="2"/>
    </font>
    <font>
      <sz val="14"/>
      <color theme="0"/>
      <name val="Arial"/>
      <family val="2"/>
    </font>
    <font>
      <b/>
      <sz val="11"/>
      <name val="Arial"/>
      <family val="2"/>
    </font>
    <font>
      <i/>
      <sz val="11"/>
      <name val="Arial"/>
      <family val="2"/>
    </font>
    <font>
      <b/>
      <i/>
      <sz val="11"/>
      <name val="Arial"/>
      <family val="2"/>
    </font>
    <font>
      <b/>
      <u/>
      <sz val="11"/>
      <name val="Arial"/>
      <family val="2"/>
    </font>
    <font>
      <b/>
      <sz val="14"/>
      <color theme="0"/>
      <name val="Arial"/>
      <family val="2"/>
    </font>
    <font>
      <b/>
      <sz val="14"/>
      <color rgb="FF000000"/>
      <name val="Arial"/>
      <family val="2"/>
    </font>
    <font>
      <b/>
      <vertAlign val="superscript"/>
      <sz val="10"/>
      <color rgb="FF000000"/>
      <name val="Arial"/>
      <family val="2"/>
    </font>
    <font>
      <b/>
      <vertAlign val="superscript"/>
      <sz val="10"/>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8768"/>
        <bgColor indexed="64"/>
      </patternFill>
    </fill>
    <fill>
      <patternFill patternType="solid">
        <fgColor indexed="9"/>
        <bgColor indexed="64"/>
      </patternFill>
    </fill>
    <fill>
      <patternFill patternType="solid">
        <fgColor indexed="22"/>
        <bgColor indexed="64"/>
      </patternFill>
    </fill>
    <fill>
      <patternFill patternType="solid">
        <fgColor rgb="FFFFFF99"/>
        <bgColor indexed="64"/>
      </patternFill>
    </fill>
    <fill>
      <patternFill patternType="solid">
        <fgColor indexed="43"/>
        <bgColor indexed="64"/>
      </patternFill>
    </fill>
    <fill>
      <patternFill patternType="solid">
        <fgColor theme="0" tint="-0.14999847407452621"/>
        <bgColor indexed="31"/>
      </patternFill>
    </fill>
    <fill>
      <patternFill patternType="solid">
        <fgColor rgb="FF00CC9B"/>
        <bgColor indexed="64"/>
      </patternFill>
    </fill>
    <fill>
      <patternFill patternType="solid">
        <fgColor rgb="FFFFFF00"/>
        <bgColor indexed="64"/>
      </patternFill>
    </fill>
    <fill>
      <patternFill patternType="solid">
        <fgColor theme="7" tint="0.59999389629810485"/>
        <bgColor indexed="64"/>
      </patternFill>
    </fill>
  </fills>
  <borders count="90">
    <border>
      <left/>
      <right/>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0" tint="-0.499984740745262"/>
      </right>
      <top/>
      <bottom/>
      <diagonal/>
    </border>
    <border>
      <left style="thin">
        <color theme="0" tint="-0.49998474074526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top/>
      <bottom style="medium">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bottom style="medium">
        <color theme="0" tint="-0.49998474074526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thin">
        <color theme="0" tint="-0.499984740745262"/>
      </bottom>
      <diagonal/>
    </border>
    <border>
      <left style="thin">
        <color theme="0" tint="-0.499984740745262"/>
      </left>
      <right style="medium">
        <color theme="0" tint="-0.499984740745262"/>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medium">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medium">
        <color theme="0" tint="-0.499984740745262"/>
      </top>
      <bottom/>
      <diagonal/>
    </border>
    <border>
      <left/>
      <right/>
      <top style="medium">
        <color theme="0" tint="-0.499984740745262"/>
      </top>
      <bottom style="double">
        <color theme="0" tint="-0.499984740745262"/>
      </bottom>
      <diagonal/>
    </border>
    <border>
      <left style="medium">
        <color theme="0" tint="-0.499984740745262"/>
      </left>
      <right/>
      <top style="thin">
        <color theme="0" tint="-0.499984740745262"/>
      </top>
      <bottom/>
      <diagonal/>
    </border>
    <border>
      <left style="medium">
        <color theme="0" tint="-0.499984740745262"/>
      </left>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medium">
        <color theme="0" tint="-0.499984740745262"/>
      </right>
      <top style="double">
        <color theme="0" tint="-0.499984740745262"/>
      </top>
      <bottom style="double">
        <color theme="0" tint="-0.499984740745262"/>
      </bottom>
      <diagonal/>
    </border>
    <border>
      <left style="medium">
        <color theme="0" tint="-0.499984740745262"/>
      </left>
      <right style="thin">
        <color theme="0" tint="-0.499984740745262"/>
      </right>
      <top style="medium">
        <color theme="0" tint="-0.499984740745262"/>
      </top>
      <bottom/>
      <diagonal/>
    </border>
    <border>
      <left/>
      <right style="medium">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xf numFmtId="0" fontId="5"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 fillId="0" borderId="0"/>
    <xf numFmtId="43" fontId="1"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0" fontId="6" fillId="0" borderId="0"/>
    <xf numFmtId="9" fontId="5" fillId="0" borderId="0" applyFont="0" applyFill="0" applyBorder="0" applyAlignment="0" applyProtection="0"/>
    <xf numFmtId="44" fontId="5" fillId="0" borderId="0" applyFont="0" applyFill="0" applyBorder="0" applyAlignment="0" applyProtection="0"/>
  </cellStyleXfs>
  <cellXfs count="623">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left"/>
    </xf>
    <xf numFmtId="0" fontId="3" fillId="0" borderId="0" xfId="0" applyFont="1"/>
    <xf numFmtId="0" fontId="2"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xf>
    <xf numFmtId="0" fontId="13" fillId="0" borderId="0" xfId="0" applyFont="1" applyAlignment="1">
      <alignment horizontal="left"/>
    </xf>
    <xf numFmtId="0" fontId="2" fillId="0" borderId="0" xfId="0" applyFont="1" applyAlignment="1">
      <alignment horizontal="left" vertical="center"/>
    </xf>
    <xf numFmtId="0" fontId="3" fillId="0" borderId="0" xfId="0" applyFont="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center" vertical="center" wrapText="1"/>
    </xf>
    <xf numFmtId="0" fontId="5" fillId="5" borderId="0" xfId="1" applyFill="1" applyAlignment="1" applyProtection="1">
      <alignment vertical="center"/>
      <protection hidden="1"/>
    </xf>
    <xf numFmtId="0" fontId="5" fillId="5" borderId="0" xfId="1" applyFill="1" applyAlignment="1" applyProtection="1">
      <alignment horizontal="center" vertical="center"/>
      <protection hidden="1"/>
    </xf>
    <xf numFmtId="0" fontId="5" fillId="0" borderId="0" xfId="1" applyAlignment="1" applyProtection="1">
      <alignment vertical="center"/>
      <protection hidden="1"/>
    </xf>
    <xf numFmtId="0" fontId="18" fillId="5" borderId="0" xfId="1" applyFont="1" applyFill="1" applyAlignment="1" applyProtection="1">
      <alignment vertical="center"/>
      <protection hidden="1"/>
    </xf>
    <xf numFmtId="0" fontId="18" fillId="0" borderId="0" xfId="1" applyFont="1" applyAlignment="1" applyProtection="1">
      <alignment vertical="center"/>
      <protection hidden="1"/>
    </xf>
    <xf numFmtId="0" fontId="20" fillId="5" borderId="0" xfId="1" applyFont="1" applyFill="1" applyAlignment="1" applyProtection="1">
      <alignment vertical="center"/>
      <protection hidden="1"/>
    </xf>
    <xf numFmtId="0" fontId="21" fillId="0" borderId="0" xfId="1" applyFont="1" applyAlignment="1" applyProtection="1">
      <alignment vertical="center"/>
      <protection hidden="1"/>
    </xf>
    <xf numFmtId="0" fontId="20" fillId="0" borderId="0" xfId="1" applyFont="1" applyAlignment="1" applyProtection="1">
      <alignment vertical="center"/>
      <protection hidden="1"/>
    </xf>
    <xf numFmtId="0" fontId="22" fillId="5" borderId="0" xfId="1" applyFont="1" applyFill="1" applyAlignment="1" applyProtection="1">
      <alignment horizontal="left" vertical="center"/>
      <protection hidden="1"/>
    </xf>
    <xf numFmtId="44" fontId="7" fillId="5" borderId="0" xfId="3" applyFont="1" applyFill="1" applyBorder="1" applyAlignment="1" applyProtection="1">
      <alignment horizontal="center" vertical="center" wrapText="1"/>
      <protection hidden="1"/>
    </xf>
    <xf numFmtId="0" fontId="5" fillId="0" borderId="0" xfId="1" applyAlignment="1" applyProtection="1">
      <alignment horizontal="center" vertical="center"/>
      <protection hidden="1"/>
    </xf>
    <xf numFmtId="10" fontId="7" fillId="3" borderId="0" xfId="4" applyNumberFormat="1" applyFont="1" applyFill="1" applyBorder="1" applyAlignment="1" applyProtection="1">
      <alignment horizontal="right" vertical="center"/>
      <protection hidden="1"/>
    </xf>
    <xf numFmtId="44" fontId="7" fillId="3" borderId="35" xfId="3" applyFont="1" applyFill="1" applyBorder="1" applyAlignment="1" applyProtection="1">
      <alignment horizontal="center" vertical="center" wrapText="1"/>
      <protection hidden="1"/>
    </xf>
    <xf numFmtId="10" fontId="23" fillId="4" borderId="41" xfId="4" applyNumberFormat="1" applyFont="1" applyFill="1" applyBorder="1" applyAlignment="1" applyProtection="1">
      <alignment vertical="center"/>
      <protection hidden="1"/>
    </xf>
    <xf numFmtId="10" fontId="23" fillId="4" borderId="42" xfId="4" applyNumberFormat="1" applyFont="1" applyFill="1" applyBorder="1" applyAlignment="1" applyProtection="1">
      <alignment vertical="center"/>
      <protection hidden="1"/>
    </xf>
    <xf numFmtId="10" fontId="23" fillId="4" borderId="43" xfId="4" applyNumberFormat="1" applyFont="1" applyFill="1" applyBorder="1" applyAlignment="1" applyProtection="1">
      <alignment vertical="center"/>
      <protection hidden="1"/>
    </xf>
    <xf numFmtId="0" fontId="24" fillId="4" borderId="43" xfId="1" applyFont="1" applyFill="1" applyBorder="1" applyAlignment="1" applyProtection="1">
      <alignment horizontal="right" vertical="center"/>
      <protection hidden="1"/>
    </xf>
    <xf numFmtId="0" fontId="5" fillId="3" borderId="0" xfId="1" applyFill="1" applyAlignment="1" applyProtection="1">
      <alignment vertical="center"/>
      <protection hidden="1"/>
    </xf>
    <xf numFmtId="167" fontId="0" fillId="5" borderId="4" xfId="4" applyNumberFormat="1" applyFont="1" applyFill="1" applyBorder="1" applyAlignment="1" applyProtection="1">
      <alignment vertical="center"/>
      <protection hidden="1"/>
    </xf>
    <xf numFmtId="167" fontId="0" fillId="5" borderId="4" xfId="4" applyNumberFormat="1" applyFont="1" applyFill="1" applyBorder="1" applyAlignment="1" applyProtection="1">
      <alignment horizontal="right" vertical="center"/>
      <protection hidden="1"/>
    </xf>
    <xf numFmtId="168" fontId="7" fillId="0" borderId="6" xfId="3" applyNumberFormat="1" applyFont="1" applyFill="1" applyBorder="1" applyAlignment="1" applyProtection="1">
      <alignment horizontal="center" vertical="center"/>
      <protection hidden="1"/>
    </xf>
    <xf numFmtId="164" fontId="7" fillId="0" borderId="6" xfId="3" applyNumberFormat="1" applyFont="1" applyFill="1" applyBorder="1" applyAlignment="1" applyProtection="1">
      <alignment horizontal="center" vertical="center" wrapText="1"/>
      <protection hidden="1"/>
    </xf>
    <xf numFmtId="167" fontId="7" fillId="0" borderId="6" xfId="4" applyNumberFormat="1" applyFont="1" applyFill="1" applyBorder="1" applyAlignment="1" applyProtection="1">
      <alignment horizontal="right" vertical="center" wrapText="1"/>
      <protection hidden="1"/>
    </xf>
    <xf numFmtId="164" fontId="7" fillId="0" borderId="16" xfId="3" applyNumberFormat="1" applyFont="1" applyFill="1" applyBorder="1" applyAlignment="1" applyProtection="1">
      <alignment horizontal="center" vertical="center" wrapText="1"/>
      <protection hidden="1"/>
    </xf>
    <xf numFmtId="167" fontId="5" fillId="5" borderId="4" xfId="1" applyNumberFormat="1" applyFill="1" applyBorder="1" applyAlignment="1" applyProtection="1">
      <alignment horizontal="right" vertical="center"/>
      <protection hidden="1"/>
    </xf>
    <xf numFmtId="167" fontId="7" fillId="0" borderId="6" xfId="3" applyNumberFormat="1" applyFont="1" applyFill="1" applyBorder="1" applyAlignment="1" applyProtection="1">
      <alignment horizontal="center" vertical="center" wrapText="1"/>
      <protection hidden="1"/>
    </xf>
    <xf numFmtId="166" fontId="5" fillId="5" borderId="4" xfId="1" applyNumberFormat="1" applyFill="1" applyBorder="1" applyAlignment="1" applyProtection="1">
      <alignment vertical="center"/>
      <protection hidden="1"/>
    </xf>
    <xf numFmtId="164" fontId="0" fillId="5" borderId="4" xfId="3" applyNumberFormat="1" applyFont="1" applyFill="1" applyBorder="1" applyAlignment="1" applyProtection="1">
      <alignment vertical="center"/>
      <protection hidden="1"/>
    </xf>
    <xf numFmtId="0" fontId="24" fillId="4" borderId="10" xfId="1" applyFont="1" applyFill="1" applyBorder="1" applyAlignment="1" applyProtection="1">
      <alignment horizontal="right" vertical="center"/>
      <protection hidden="1"/>
    </xf>
    <xf numFmtId="10" fontId="23" fillId="0" borderId="0" xfId="4" applyNumberFormat="1" applyFont="1" applyFill="1" applyBorder="1" applyAlignment="1" applyProtection="1">
      <alignment vertical="center"/>
      <protection hidden="1"/>
    </xf>
    <xf numFmtId="10" fontId="23" fillId="0" borderId="13" xfId="4" applyNumberFormat="1" applyFont="1" applyFill="1" applyBorder="1" applyAlignment="1" applyProtection="1">
      <alignment vertical="center"/>
      <protection hidden="1"/>
    </xf>
    <xf numFmtId="164" fontId="7" fillId="0" borderId="12" xfId="3" applyNumberFormat="1" applyFont="1" applyFill="1" applyBorder="1" applyAlignment="1" applyProtection="1">
      <alignment horizontal="center" vertical="center" wrapText="1"/>
      <protection hidden="1"/>
    </xf>
    <xf numFmtId="0" fontId="7" fillId="3" borderId="13" xfId="1" applyFont="1" applyFill="1" applyBorder="1" applyAlignment="1" applyProtection="1">
      <alignment horizontal="right" vertical="center"/>
      <protection hidden="1"/>
    </xf>
    <xf numFmtId="0" fontId="7" fillId="3" borderId="0" xfId="1" applyFont="1" applyFill="1" applyAlignment="1" applyProtection="1">
      <alignment horizontal="right" vertical="center"/>
      <protection hidden="1"/>
    </xf>
    <xf numFmtId="0" fontId="7" fillId="0" borderId="1" xfId="1" applyFont="1" applyBorder="1" applyAlignment="1" applyProtection="1">
      <alignment vertical="center"/>
      <protection hidden="1"/>
    </xf>
    <xf numFmtId="0" fontId="7" fillId="0" borderId="49" xfId="1" applyFont="1" applyBorder="1" applyAlignment="1" applyProtection="1">
      <alignment horizontal="center" vertical="center" wrapText="1"/>
      <protection hidden="1"/>
    </xf>
    <xf numFmtId="0" fontId="7" fillId="0" borderId="50" xfId="1" applyFont="1" applyBorder="1" applyAlignment="1" applyProtection="1">
      <alignment horizontal="center" vertical="center" wrapText="1"/>
      <protection hidden="1"/>
    </xf>
    <xf numFmtId="44" fontId="7" fillId="0" borderId="50" xfId="3" applyFont="1" applyBorder="1" applyAlignment="1" applyProtection="1">
      <alignment horizontal="center" vertical="center" wrapText="1"/>
      <protection hidden="1"/>
    </xf>
    <xf numFmtId="0" fontId="7" fillId="0" borderId="51" xfId="1" applyFont="1" applyBorder="1" applyAlignment="1" applyProtection="1">
      <alignment horizontal="center" vertical="center" wrapText="1"/>
      <protection hidden="1"/>
    </xf>
    <xf numFmtId="167" fontId="0" fillId="5" borderId="8" xfId="4" applyNumberFormat="1" applyFont="1" applyFill="1" applyBorder="1" applyAlignment="1" applyProtection="1">
      <alignment vertical="center"/>
      <protection hidden="1"/>
    </xf>
    <xf numFmtId="167" fontId="0" fillId="5" borderId="8" xfId="4" applyNumberFormat="1" applyFont="1" applyFill="1" applyBorder="1" applyAlignment="1" applyProtection="1">
      <alignment horizontal="right" vertical="center"/>
      <protection hidden="1"/>
    </xf>
    <xf numFmtId="167" fontId="5" fillId="5" borderId="8" xfId="1" applyNumberFormat="1" applyFill="1" applyBorder="1" applyAlignment="1" applyProtection="1">
      <alignment horizontal="right" vertical="center"/>
      <protection hidden="1"/>
    </xf>
    <xf numFmtId="168" fontId="7" fillId="0" borderId="29" xfId="3" applyNumberFormat="1" applyFont="1" applyFill="1" applyBorder="1" applyAlignment="1" applyProtection="1">
      <alignment horizontal="center" vertical="center"/>
      <protection hidden="1"/>
    </xf>
    <xf numFmtId="164" fontId="7" fillId="0" borderId="29" xfId="3" applyNumberFormat="1" applyFont="1" applyFill="1" applyBorder="1" applyAlignment="1" applyProtection="1">
      <alignment horizontal="center" vertical="center" wrapText="1"/>
      <protection hidden="1"/>
    </xf>
    <xf numFmtId="167" fontId="7" fillId="0" borderId="29" xfId="4" applyNumberFormat="1" applyFont="1" applyFill="1" applyBorder="1" applyAlignment="1" applyProtection="1">
      <alignment horizontal="right" vertical="center" wrapText="1"/>
      <protection hidden="1"/>
    </xf>
    <xf numFmtId="164" fontId="7" fillId="0" borderId="53" xfId="3" applyNumberFormat="1" applyFont="1" applyFill="1" applyBorder="1" applyAlignment="1" applyProtection="1">
      <alignment horizontal="center" vertical="center" wrapText="1"/>
      <protection hidden="1"/>
    </xf>
    <xf numFmtId="167" fontId="7" fillId="0" borderId="29" xfId="3" applyNumberFormat="1" applyFont="1" applyFill="1" applyBorder="1" applyAlignment="1" applyProtection="1">
      <alignment horizontal="center" vertical="center" wrapText="1"/>
      <protection hidden="1"/>
    </xf>
    <xf numFmtId="0" fontId="7" fillId="0" borderId="18" xfId="1" applyFont="1" applyBorder="1" applyAlignment="1" applyProtection="1">
      <alignment horizontal="center" vertical="center" wrapText="1"/>
      <protection hidden="1"/>
    </xf>
    <xf numFmtId="0" fontId="7" fillId="5" borderId="5" xfId="1" applyFont="1" applyFill="1" applyBorder="1" applyAlignment="1" applyProtection="1">
      <alignment vertical="center"/>
      <protection hidden="1"/>
    </xf>
    <xf numFmtId="0" fontId="7" fillId="0" borderId="19" xfId="1" applyFont="1" applyBorder="1" applyAlignment="1" applyProtection="1">
      <alignment horizontal="center" vertical="center" wrapText="1"/>
      <protection hidden="1"/>
    </xf>
    <xf numFmtId="0" fontId="7" fillId="6" borderId="10" xfId="1" applyFont="1" applyFill="1" applyBorder="1" applyAlignment="1" applyProtection="1">
      <alignment vertical="center"/>
      <protection hidden="1"/>
    </xf>
    <xf numFmtId="2" fontId="7" fillId="6" borderId="11" xfId="1" applyNumberFormat="1" applyFont="1" applyFill="1" applyBorder="1" applyAlignment="1" applyProtection="1">
      <alignment horizontal="center" vertical="center"/>
      <protection hidden="1"/>
    </xf>
    <xf numFmtId="0" fontId="7" fillId="0" borderId="18" xfId="1" applyFont="1" applyBorder="1" applyAlignment="1" applyProtection="1">
      <alignment horizontal="center" vertical="center" wrapText="1"/>
      <protection locked="0" hidden="1"/>
    </xf>
    <xf numFmtId="4" fontId="7" fillId="0" borderId="18" xfId="1" applyNumberFormat="1" applyFont="1" applyBorder="1" applyAlignment="1" applyProtection="1">
      <alignment horizontal="center" vertical="center" wrapText="1"/>
      <protection locked="0" hidden="1"/>
    </xf>
    <xf numFmtId="164" fontId="7" fillId="5" borderId="16" xfId="3" applyNumberFormat="1" applyFont="1" applyFill="1" applyBorder="1" applyAlignment="1" applyProtection="1">
      <alignment horizontal="center" vertical="center" wrapText="1"/>
      <protection hidden="1"/>
    </xf>
    <xf numFmtId="4" fontId="7" fillId="0" borderId="18" xfId="1" applyNumberFormat="1" applyFont="1" applyBorder="1" applyAlignment="1" applyProtection="1">
      <alignment horizontal="center" vertical="center" wrapText="1"/>
      <protection hidden="1"/>
    </xf>
    <xf numFmtId="10" fontId="7" fillId="6" borderId="50" xfId="4" applyNumberFormat="1" applyFont="1" applyFill="1" applyBorder="1" applyAlignment="1" applyProtection="1">
      <alignment horizontal="center" vertical="center" wrapText="1"/>
      <protection hidden="1"/>
    </xf>
    <xf numFmtId="44" fontId="7" fillId="6" borderId="12" xfId="3" applyFont="1" applyFill="1" applyBorder="1" applyAlignment="1" applyProtection="1">
      <alignment horizontal="center" vertical="center" wrapText="1"/>
      <protection hidden="1"/>
    </xf>
    <xf numFmtId="0" fontId="7" fillId="0" borderId="3" xfId="1" applyFont="1" applyBorder="1" applyAlignment="1" applyProtection="1">
      <alignment vertical="center" wrapText="1"/>
      <protection hidden="1"/>
    </xf>
    <xf numFmtId="0" fontId="7" fillId="0" borderId="4" xfId="1" applyFont="1" applyBorder="1" applyAlignment="1" applyProtection="1">
      <alignment horizontal="center" vertical="center" wrapText="1"/>
      <protection hidden="1"/>
    </xf>
    <xf numFmtId="0" fontId="5" fillId="0" borderId="54" xfId="1" applyBorder="1" applyAlignment="1" applyProtection="1">
      <alignment vertical="center"/>
      <protection hidden="1"/>
    </xf>
    <xf numFmtId="164" fontId="7" fillId="5" borderId="35" xfId="3" applyNumberFormat="1" applyFont="1" applyFill="1" applyBorder="1" applyAlignment="1" applyProtection="1">
      <alignment horizontal="center" vertical="center" wrapText="1"/>
      <protection hidden="1"/>
    </xf>
    <xf numFmtId="0" fontId="7" fillId="3" borderId="10" xfId="1" applyFont="1" applyFill="1" applyBorder="1" applyAlignment="1" applyProtection="1">
      <alignment vertical="center"/>
      <protection hidden="1"/>
    </xf>
    <xf numFmtId="2" fontId="7" fillId="3" borderId="11" xfId="1" applyNumberFormat="1" applyFont="1" applyFill="1" applyBorder="1" applyAlignment="1" applyProtection="1">
      <alignment horizontal="center" vertical="center"/>
      <protection hidden="1"/>
    </xf>
    <xf numFmtId="0" fontId="23" fillId="4" borderId="10" xfId="1" applyFont="1" applyFill="1" applyBorder="1" applyAlignment="1" applyProtection="1">
      <alignment vertical="center"/>
      <protection hidden="1"/>
    </xf>
    <xf numFmtId="0" fontId="23" fillId="4" borderId="11" xfId="1" applyFont="1" applyFill="1" applyBorder="1" applyAlignment="1" applyProtection="1">
      <alignment vertical="center"/>
      <protection hidden="1"/>
    </xf>
    <xf numFmtId="0" fontId="7" fillId="0" borderId="9" xfId="1" applyFont="1" applyBorder="1" applyAlignment="1" applyProtection="1">
      <alignment vertical="center" wrapText="1"/>
      <protection hidden="1"/>
    </xf>
    <xf numFmtId="0" fontId="7" fillId="5" borderId="44" xfId="1" applyFont="1" applyFill="1" applyBorder="1" applyAlignment="1" applyProtection="1">
      <alignment vertical="center"/>
      <protection hidden="1"/>
    </xf>
    <xf numFmtId="0" fontId="7" fillId="0" borderId="15" xfId="1" applyFont="1" applyBorder="1" applyAlignment="1" applyProtection="1">
      <alignment horizontal="center" vertical="center" wrapText="1"/>
      <protection hidden="1"/>
    </xf>
    <xf numFmtId="0" fontId="7" fillId="0" borderId="14" xfId="1" applyFont="1" applyBorder="1" applyAlignment="1" applyProtection="1">
      <alignment horizontal="center" vertical="center" wrapText="1"/>
      <protection hidden="1"/>
    </xf>
    <xf numFmtId="44" fontId="7" fillId="3" borderId="12" xfId="3" applyFont="1" applyFill="1" applyBorder="1" applyAlignment="1" applyProtection="1">
      <alignment horizontal="center" vertical="center" wrapText="1"/>
      <protection hidden="1"/>
    </xf>
    <xf numFmtId="44" fontId="7" fillId="3" borderId="45" xfId="3" applyFont="1" applyFill="1" applyBorder="1" applyAlignment="1" applyProtection="1">
      <alignment horizontal="center" vertical="center" wrapText="1"/>
      <protection hidden="1"/>
    </xf>
    <xf numFmtId="44" fontId="7" fillId="3" borderId="46" xfId="3" applyFont="1" applyFill="1" applyBorder="1" applyAlignment="1" applyProtection="1">
      <alignment horizontal="center" vertical="center" wrapText="1"/>
      <protection hidden="1"/>
    </xf>
    <xf numFmtId="0" fontId="9" fillId="4" borderId="12" xfId="1" applyFont="1" applyFill="1" applyBorder="1" applyAlignment="1" applyProtection="1">
      <alignment horizontal="right" vertical="center"/>
      <protection hidden="1"/>
    </xf>
    <xf numFmtId="0" fontId="7" fillId="0" borderId="3" xfId="1" applyFont="1" applyBorder="1" applyAlignment="1" applyProtection="1">
      <alignment vertical="center"/>
      <protection hidden="1"/>
    </xf>
    <xf numFmtId="44" fontId="7" fillId="0" borderId="4" xfId="3" applyFont="1" applyBorder="1" applyAlignment="1" applyProtection="1">
      <alignment horizontal="center" vertical="center" wrapText="1"/>
      <protection hidden="1"/>
    </xf>
    <xf numFmtId="0" fontId="7" fillId="0" borderId="5" xfId="1" applyFont="1" applyBorder="1" applyAlignment="1" applyProtection="1">
      <alignment vertical="center"/>
      <protection hidden="1"/>
    </xf>
    <xf numFmtId="165" fontId="7" fillId="0" borderId="6" xfId="2" applyNumberFormat="1" applyFont="1" applyBorder="1" applyAlignment="1" applyProtection="1">
      <alignment horizontal="center" vertical="center"/>
      <protection hidden="1"/>
    </xf>
    <xf numFmtId="44" fontId="7" fillId="0" borderId="6" xfId="3" applyFont="1" applyFill="1" applyBorder="1" applyAlignment="1" applyProtection="1">
      <alignment vertical="center"/>
      <protection hidden="1"/>
    </xf>
    <xf numFmtId="0" fontId="7" fillId="3" borderId="41" xfId="1" applyFont="1" applyFill="1" applyBorder="1" applyAlignment="1" applyProtection="1">
      <alignment vertical="center"/>
      <protection hidden="1"/>
    </xf>
    <xf numFmtId="2" fontId="7" fillId="3" borderId="42" xfId="1" applyNumberFormat="1" applyFont="1" applyFill="1" applyBorder="1" applyAlignment="1" applyProtection="1">
      <alignment horizontal="center" vertical="center"/>
      <protection hidden="1"/>
    </xf>
    <xf numFmtId="0" fontId="5" fillId="0" borderId="64" xfId="1" applyBorder="1" applyAlignment="1" applyProtection="1">
      <alignment vertical="center"/>
      <protection hidden="1"/>
    </xf>
    <xf numFmtId="0" fontId="5" fillId="0" borderId="64" xfId="1" applyBorder="1" applyAlignment="1" applyProtection="1">
      <alignment horizontal="center" vertical="center"/>
      <protection hidden="1"/>
    </xf>
    <xf numFmtId="0" fontId="5" fillId="0" borderId="23" xfId="1" applyBorder="1" applyAlignment="1" applyProtection="1">
      <alignment vertical="center"/>
      <protection hidden="1"/>
    </xf>
    <xf numFmtId="0" fontId="7" fillId="0" borderId="64" xfId="1" applyFont="1" applyBorder="1" applyAlignment="1" applyProtection="1">
      <alignment horizontal="left" vertical="center" wrapText="1"/>
      <protection hidden="1"/>
    </xf>
    <xf numFmtId="0" fontId="7" fillId="5" borderId="37" xfId="1" applyFont="1" applyFill="1" applyBorder="1" applyAlignment="1" applyProtection="1">
      <alignment vertical="center"/>
      <protection hidden="1"/>
    </xf>
    <xf numFmtId="44" fontId="14" fillId="7" borderId="3" xfId="7" applyFont="1" applyFill="1" applyBorder="1" applyAlignment="1">
      <alignment horizontal="center" vertical="center" wrapText="1"/>
    </xf>
    <xf numFmtId="44" fontId="7" fillId="3" borderId="5" xfId="7" applyFont="1" applyFill="1" applyBorder="1" applyAlignment="1">
      <alignment horizontal="center" vertical="center" wrapText="1"/>
    </xf>
    <xf numFmtId="44" fontId="14" fillId="7" borderId="17" xfId="7" applyFont="1" applyFill="1" applyBorder="1" applyAlignment="1">
      <alignment horizontal="center" vertical="center" wrapText="1"/>
    </xf>
    <xf numFmtId="44" fontId="14" fillId="7" borderId="18" xfId="7" applyFont="1" applyFill="1" applyBorder="1" applyAlignment="1">
      <alignment horizontal="center" vertical="center" wrapText="1"/>
    </xf>
    <xf numFmtId="44" fontId="14" fillId="7" borderId="4" xfId="7" applyFont="1" applyFill="1" applyBorder="1" applyAlignment="1">
      <alignment horizontal="center" vertical="center" wrapText="1"/>
    </xf>
    <xf numFmtId="0" fontId="11" fillId="0" borderId="0" xfId="0" applyFont="1" applyAlignment="1">
      <alignment vertical="center" wrapText="1"/>
    </xf>
    <xf numFmtId="44" fontId="7" fillId="3" borderId="47" xfId="7" applyFont="1" applyFill="1" applyBorder="1" applyAlignment="1">
      <alignment horizontal="center" vertical="center" wrapText="1"/>
    </xf>
    <xf numFmtId="44" fontId="14" fillId="0" borderId="19" xfId="0" applyNumberFormat="1" applyFont="1" applyBorder="1" applyAlignment="1">
      <alignment horizontal="center"/>
    </xf>
    <xf numFmtId="44" fontId="14" fillId="0" borderId="15" xfId="0" applyNumberFormat="1" applyFont="1" applyBorder="1" applyAlignment="1">
      <alignment horizontal="center"/>
    </xf>
    <xf numFmtId="0" fontId="9" fillId="4" borderId="5" xfId="0" applyFont="1" applyFill="1" applyBorder="1" applyAlignment="1">
      <alignment horizontal="right"/>
    </xf>
    <xf numFmtId="44" fontId="9" fillId="4" borderId="16" xfId="0" applyNumberFormat="1" applyFont="1" applyFill="1" applyBorder="1" applyAlignment="1">
      <alignment horizontal="center"/>
    </xf>
    <xf numFmtId="0" fontId="14" fillId="0" borderId="17" xfId="0" applyFont="1" applyBorder="1" applyAlignment="1">
      <alignment horizontal="left" indent="1"/>
    </xf>
    <xf numFmtId="0" fontId="14" fillId="0" borderId="3" xfId="0" applyFont="1" applyBorder="1" applyAlignment="1">
      <alignment horizontal="left" indent="1"/>
    </xf>
    <xf numFmtId="0" fontId="13" fillId="0" borderId="0" xfId="0" applyFont="1" applyAlignment="1">
      <alignment horizontal="left" vertical="center"/>
    </xf>
    <xf numFmtId="0" fontId="15" fillId="0" borderId="13" xfId="0" applyFont="1" applyBorder="1" applyAlignment="1">
      <alignment horizontal="left" vertical="center"/>
    </xf>
    <xf numFmtId="0" fontId="14" fillId="0" borderId="0" xfId="0" applyFont="1" applyAlignment="1">
      <alignment horizontal="left" vertical="center"/>
    </xf>
    <xf numFmtId="0" fontId="15" fillId="3" borderId="3" xfId="0" applyFont="1" applyFill="1" applyBorder="1" applyAlignment="1">
      <alignment horizontal="center" vertical="center"/>
    </xf>
    <xf numFmtId="0" fontId="15" fillId="3" borderId="15" xfId="0" applyFont="1" applyFill="1" applyBorder="1" applyAlignment="1">
      <alignment horizontal="center" vertical="center"/>
    </xf>
    <xf numFmtId="0" fontId="15" fillId="0" borderId="0" xfId="0" applyFont="1" applyAlignment="1">
      <alignment horizontal="left" vertical="center"/>
    </xf>
    <xf numFmtId="0" fontId="14" fillId="0" borderId="35" xfId="0" applyFont="1" applyBorder="1" applyAlignment="1">
      <alignment horizontal="left" vertical="center"/>
    </xf>
    <xf numFmtId="44" fontId="14" fillId="5" borderId="0" xfId="3" applyFont="1" applyFill="1" applyBorder="1" applyAlignment="1" applyProtection="1">
      <alignment vertical="center"/>
      <protection hidden="1"/>
    </xf>
    <xf numFmtId="43" fontId="5" fillId="5" borderId="0" xfId="1" applyNumberFormat="1" applyFill="1" applyAlignment="1" applyProtection="1">
      <alignment vertical="center"/>
      <protection hidden="1"/>
    </xf>
    <xf numFmtId="0" fontId="23" fillId="5" borderId="0" xfId="1" applyFont="1" applyFill="1" applyAlignment="1" applyProtection="1">
      <alignment vertical="center"/>
      <protection hidden="1"/>
    </xf>
    <xf numFmtId="0" fontId="27" fillId="5" borderId="0" xfId="1" applyFont="1" applyFill="1" applyAlignment="1" applyProtection="1">
      <alignment vertical="center"/>
      <protection hidden="1"/>
    </xf>
    <xf numFmtId="43" fontId="23" fillId="5" borderId="0" xfId="1" applyNumberFormat="1" applyFont="1" applyFill="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vertical="center" wrapText="1"/>
      <protection hidden="1"/>
    </xf>
    <xf numFmtId="0" fontId="11" fillId="4" borderId="35" xfId="0" applyFont="1" applyFill="1" applyBorder="1" applyAlignment="1">
      <alignment horizontal="center" vertical="center"/>
    </xf>
    <xf numFmtId="0" fontId="6" fillId="5" borderId="0" xfId="9" applyFill="1" applyAlignment="1" applyProtection="1">
      <alignment vertical="center"/>
      <protection hidden="1"/>
    </xf>
    <xf numFmtId="0" fontId="6" fillId="5" borderId="0" xfId="9" applyFill="1" applyAlignment="1" applyProtection="1">
      <alignment horizontal="center" vertical="center"/>
      <protection hidden="1"/>
    </xf>
    <xf numFmtId="0" fontId="6" fillId="0" borderId="0" xfId="9" applyAlignment="1" applyProtection="1">
      <alignment vertical="center"/>
      <protection hidden="1"/>
    </xf>
    <xf numFmtId="0" fontId="18" fillId="5" borderId="0" xfId="9" applyFont="1" applyFill="1" applyAlignment="1" applyProtection="1">
      <alignment vertical="center"/>
      <protection hidden="1"/>
    </xf>
    <xf numFmtId="0" fontId="18" fillId="0" borderId="0" xfId="9" applyFont="1" applyAlignment="1" applyProtection="1">
      <alignment vertical="center"/>
      <protection hidden="1"/>
    </xf>
    <xf numFmtId="0" fontId="20" fillId="5" borderId="0" xfId="9" applyFont="1" applyFill="1" applyAlignment="1" applyProtection="1">
      <alignment vertical="center"/>
      <protection hidden="1"/>
    </xf>
    <xf numFmtId="0" fontId="21" fillId="0" borderId="0" xfId="9" applyFont="1" applyAlignment="1" applyProtection="1">
      <alignment vertical="center"/>
      <protection hidden="1"/>
    </xf>
    <xf numFmtId="0" fontId="20" fillId="0" borderId="0" xfId="9" applyFont="1" applyAlignment="1" applyProtection="1">
      <alignment vertical="center"/>
      <protection hidden="1"/>
    </xf>
    <xf numFmtId="0" fontId="6" fillId="0" borderId="0" xfId="9" applyAlignment="1" applyProtection="1">
      <alignment horizontal="center" vertical="center"/>
      <protection hidden="1"/>
    </xf>
    <xf numFmtId="0" fontId="22" fillId="5" borderId="0" xfId="9" applyFont="1" applyFill="1" applyAlignment="1" applyProtection="1">
      <alignment horizontal="left" vertical="center"/>
      <protection hidden="1"/>
    </xf>
    <xf numFmtId="4" fontId="6" fillId="5" borderId="0" xfId="9" applyNumberFormat="1" applyFill="1" applyAlignment="1" applyProtection="1">
      <alignment vertical="center"/>
      <protection hidden="1"/>
    </xf>
    <xf numFmtId="9" fontId="5" fillId="5" borderId="0" xfId="8" applyFont="1" applyFill="1" applyAlignment="1" applyProtection="1">
      <alignment vertical="center"/>
      <protection hidden="1"/>
    </xf>
    <xf numFmtId="0" fontId="9" fillId="4" borderId="1" xfId="0" applyFont="1" applyFill="1" applyBorder="1" applyAlignment="1">
      <alignment horizontal="center" vertical="center" wrapText="1"/>
    </xf>
    <xf numFmtId="164" fontId="14" fillId="0" borderId="5" xfId="0" applyNumberFormat="1" applyFont="1" applyBorder="1" applyAlignment="1">
      <alignment horizontal="center" vertical="center"/>
    </xf>
    <xf numFmtId="164" fontId="14" fillId="0" borderId="39" xfId="0" applyNumberFormat="1" applyFont="1" applyBorder="1" applyAlignment="1">
      <alignment horizontal="center" vertical="center"/>
    </xf>
    <xf numFmtId="164" fontId="14" fillId="0" borderId="42" xfId="0" applyNumberFormat="1" applyFont="1" applyBorder="1" applyAlignment="1">
      <alignment horizontal="center" vertical="center"/>
    </xf>
    <xf numFmtId="1" fontId="7" fillId="2" borderId="61" xfId="1" applyNumberFormat="1" applyFont="1" applyFill="1" applyBorder="1" applyAlignment="1" applyProtection="1">
      <alignment horizontal="left" vertical="center"/>
      <protection hidden="1"/>
    </xf>
    <xf numFmtId="1" fontId="7" fillId="2" borderId="64" xfId="1" applyNumberFormat="1" applyFont="1" applyFill="1" applyBorder="1" applyAlignment="1" applyProtection="1">
      <alignment horizontal="left" vertical="center"/>
      <protection hidden="1"/>
    </xf>
    <xf numFmtId="44" fontId="7" fillId="2" borderId="64" xfId="3" applyFont="1" applyFill="1" applyBorder="1" applyAlignment="1" applyProtection="1">
      <alignment horizontal="left" vertical="center"/>
      <protection hidden="1"/>
    </xf>
    <xf numFmtId="44" fontId="7" fillId="2" borderId="66" xfId="3" applyFont="1" applyFill="1" applyBorder="1" applyAlignment="1" applyProtection="1">
      <alignment horizontal="left" vertical="center"/>
      <protection hidden="1"/>
    </xf>
    <xf numFmtId="0" fontId="7" fillId="0" borderId="62" xfId="1" applyFont="1" applyBorder="1" applyAlignment="1" applyProtection="1">
      <alignment vertical="center"/>
      <protection hidden="1"/>
    </xf>
    <xf numFmtId="44" fontId="7" fillId="0" borderId="28" xfId="3" applyFont="1" applyFill="1" applyBorder="1" applyAlignment="1" applyProtection="1">
      <alignment vertical="center"/>
      <protection hidden="1"/>
    </xf>
    <xf numFmtId="0" fontId="7" fillId="0" borderId="19" xfId="9" applyFont="1" applyBorder="1" applyAlignment="1" applyProtection="1">
      <alignment horizontal="center" vertical="center" wrapText="1"/>
      <protection hidden="1"/>
    </xf>
    <xf numFmtId="0" fontId="6" fillId="8" borderId="3" xfId="9" applyFill="1" applyBorder="1" applyAlignment="1" applyProtection="1">
      <alignment vertical="center"/>
      <protection locked="0"/>
    </xf>
    <xf numFmtId="166" fontId="6" fillId="5" borderId="4" xfId="9" applyNumberFormat="1" applyFill="1" applyBorder="1" applyAlignment="1" applyProtection="1">
      <alignment vertical="center"/>
      <protection hidden="1"/>
    </xf>
    <xf numFmtId="0" fontId="7" fillId="0" borderId="5" xfId="9" applyFont="1" applyBorder="1" applyAlignment="1" applyProtection="1">
      <alignment vertical="center"/>
      <protection hidden="1"/>
    </xf>
    <xf numFmtId="165" fontId="7" fillId="0" borderId="6" xfId="2" applyNumberFormat="1" applyFont="1" applyBorder="1" applyAlignment="1" applyProtection="1">
      <alignment vertical="center"/>
      <protection hidden="1"/>
    </xf>
    <xf numFmtId="0" fontId="7" fillId="0" borderId="50" xfId="9" applyFont="1" applyBorder="1" applyAlignment="1" applyProtection="1">
      <alignment horizontal="center" vertical="center" wrapText="1"/>
      <protection hidden="1"/>
    </xf>
    <xf numFmtId="0" fontId="7" fillId="0" borderId="51" xfId="9" applyFont="1" applyBorder="1" applyAlignment="1" applyProtection="1">
      <alignment horizontal="center" vertical="center" wrapText="1"/>
      <protection hidden="1"/>
    </xf>
    <xf numFmtId="2" fontId="6" fillId="0" borderId="63" xfId="9" applyNumberFormat="1" applyBorder="1" applyAlignment="1" applyProtection="1">
      <alignment horizontal="center" vertical="center"/>
      <protection hidden="1"/>
    </xf>
    <xf numFmtId="0" fontId="7" fillId="0" borderId="17" xfId="9" applyFont="1" applyBorder="1" applyAlignment="1" applyProtection="1">
      <alignment vertical="center" wrapText="1"/>
      <protection hidden="1"/>
    </xf>
    <xf numFmtId="0" fontId="6" fillId="0" borderId="3" xfId="9" applyBorder="1" applyAlignment="1">
      <alignment vertical="center"/>
    </xf>
    <xf numFmtId="164" fontId="6" fillId="8" borderId="15" xfId="9" applyNumberFormat="1" applyFill="1" applyBorder="1" applyAlignment="1" applyProtection="1">
      <alignment vertical="center"/>
      <protection locked="0"/>
    </xf>
    <xf numFmtId="0" fontId="6" fillId="8" borderId="3" xfId="9" applyFill="1" applyBorder="1" applyAlignment="1" applyProtection="1">
      <alignment vertical="center" wrapText="1"/>
      <protection locked="0"/>
    </xf>
    <xf numFmtId="0" fontId="6" fillId="0" borderId="67" xfId="9" applyBorder="1" applyAlignment="1" applyProtection="1">
      <alignment vertical="center"/>
      <protection hidden="1"/>
    </xf>
    <xf numFmtId="0" fontId="6" fillId="0" borderId="42" xfId="9" applyBorder="1" applyAlignment="1" applyProtection="1">
      <alignment horizontal="center" vertical="center"/>
      <protection hidden="1"/>
    </xf>
    <xf numFmtId="0" fontId="6" fillId="0" borderId="42" xfId="9" applyBorder="1" applyAlignment="1" applyProtection="1">
      <alignment vertical="center"/>
      <protection hidden="1"/>
    </xf>
    <xf numFmtId="0" fontId="6" fillId="0" borderId="49" xfId="9" applyBorder="1" applyAlignment="1" applyProtection="1">
      <alignment vertical="center"/>
      <protection hidden="1"/>
    </xf>
    <xf numFmtId="0" fontId="6" fillId="8" borderId="9" xfId="9" applyFill="1" applyBorder="1" applyAlignment="1" applyProtection="1">
      <alignment vertical="center" wrapText="1"/>
      <protection locked="0"/>
    </xf>
    <xf numFmtId="0" fontId="7" fillId="5" borderId="37" xfId="9" applyFont="1" applyFill="1" applyBorder="1" applyAlignment="1" applyProtection="1">
      <alignment vertical="center"/>
      <protection hidden="1"/>
    </xf>
    <xf numFmtId="0" fontId="6" fillId="0" borderId="38" xfId="9" applyBorder="1" applyAlignment="1" applyProtection="1">
      <alignment horizontal="center" vertical="center"/>
      <protection hidden="1"/>
    </xf>
    <xf numFmtId="0" fontId="6" fillId="0" borderId="38" xfId="9" applyBorder="1" applyAlignment="1" applyProtection="1">
      <alignment vertical="center"/>
      <protection hidden="1"/>
    </xf>
    <xf numFmtId="4" fontId="6" fillId="5" borderId="38" xfId="9" applyNumberFormat="1" applyFill="1" applyBorder="1" applyAlignment="1" applyProtection="1">
      <alignment vertical="center"/>
      <protection hidden="1"/>
    </xf>
    <xf numFmtId="4" fontId="6" fillId="5" borderId="38" xfId="9" applyNumberFormat="1" applyFill="1" applyBorder="1" applyAlignment="1" applyProtection="1">
      <alignment horizontal="center" vertical="center"/>
      <protection hidden="1"/>
    </xf>
    <xf numFmtId="4" fontId="6" fillId="5" borderId="21" xfId="9" applyNumberFormat="1" applyFill="1" applyBorder="1" applyAlignment="1" applyProtection="1">
      <alignment vertical="center"/>
      <protection hidden="1"/>
    </xf>
    <xf numFmtId="164" fontId="7" fillId="5" borderId="19" xfId="3" applyNumberFormat="1" applyFont="1" applyFill="1" applyBorder="1" applyAlignment="1" applyProtection="1">
      <alignment horizontal="center" vertical="center" wrapText="1"/>
      <protection hidden="1"/>
    </xf>
    <xf numFmtId="0" fontId="7" fillId="0" borderId="74" xfId="1" applyFont="1" applyBorder="1" applyAlignment="1" applyProtection="1">
      <alignment vertical="center"/>
      <protection hidden="1"/>
    </xf>
    <xf numFmtId="0" fontId="7" fillId="0" borderId="17" xfId="1" applyFont="1" applyBorder="1" applyAlignment="1" applyProtection="1">
      <alignment vertical="center"/>
      <protection hidden="1"/>
    </xf>
    <xf numFmtId="4" fontId="5" fillId="2" borderId="1" xfId="1" applyNumberFormat="1" applyFill="1" applyBorder="1" applyAlignment="1" applyProtection="1">
      <alignment horizontal="center" vertical="center"/>
      <protection hidden="1"/>
    </xf>
    <xf numFmtId="167" fontId="10" fillId="0" borderId="35" xfId="1" applyNumberFormat="1" applyFont="1" applyBorder="1" applyAlignment="1" applyProtection="1">
      <alignment vertical="center"/>
      <protection locked="0"/>
    </xf>
    <xf numFmtId="169" fontId="10" fillId="0" borderId="35" xfId="1" applyNumberFormat="1" applyFont="1" applyBorder="1" applyAlignment="1" applyProtection="1">
      <alignment vertical="center"/>
      <protection locked="0"/>
    </xf>
    <xf numFmtId="0" fontId="24" fillId="4" borderId="41" xfId="1" applyFont="1" applyFill="1" applyBorder="1" applyAlignment="1" applyProtection="1">
      <alignment horizontal="right" vertical="center"/>
      <protection hidden="1"/>
    </xf>
    <xf numFmtId="164" fontId="14" fillId="3" borderId="35" xfId="7" applyNumberFormat="1" applyFont="1" applyFill="1" applyBorder="1" applyAlignment="1">
      <alignment horizontal="center" vertical="center"/>
    </xf>
    <xf numFmtId="0" fontId="14" fillId="0" borderId="0" xfId="0" applyFont="1" applyAlignment="1">
      <alignment horizontal="center" vertical="center"/>
    </xf>
    <xf numFmtId="44" fontId="14" fillId="0" borderId="16" xfId="0" applyNumberFormat="1" applyFont="1" applyBorder="1" applyAlignment="1">
      <alignment horizontal="center" vertical="center"/>
    </xf>
    <xf numFmtId="44" fontId="14" fillId="0" borderId="40" xfId="0" applyNumberFormat="1" applyFont="1" applyBorder="1" applyAlignment="1">
      <alignment horizontal="center" vertical="center"/>
    </xf>
    <xf numFmtId="0" fontId="8" fillId="0" borderId="0" xfId="0" applyFont="1" applyAlignment="1">
      <alignment horizontal="center" vertical="center"/>
    </xf>
    <xf numFmtId="0" fontId="13" fillId="3" borderId="29" xfId="0" applyFont="1" applyFill="1" applyBorder="1" applyAlignment="1">
      <alignment horizontal="left" vertical="center"/>
    </xf>
    <xf numFmtId="0" fontId="8" fillId="0" borderId="58" xfId="0" applyFont="1" applyBorder="1" applyAlignment="1">
      <alignment horizontal="left" vertical="center" wrapText="1"/>
    </xf>
    <xf numFmtId="0" fontId="13" fillId="3" borderId="58" xfId="0" applyFont="1" applyFill="1" applyBorder="1" applyAlignment="1">
      <alignment horizontal="left" vertical="center"/>
    </xf>
    <xf numFmtId="0" fontId="8" fillId="0" borderId="58" xfId="0" applyFont="1" applyBorder="1" applyAlignment="1">
      <alignment vertical="center" wrapText="1"/>
    </xf>
    <xf numFmtId="0" fontId="2" fillId="0" borderId="58" xfId="0" applyFont="1" applyBorder="1" applyAlignment="1">
      <alignment horizontal="left" vertical="center"/>
    </xf>
    <xf numFmtId="0" fontId="11" fillId="4" borderId="58" xfId="0" applyFont="1" applyFill="1" applyBorder="1" applyAlignment="1">
      <alignment horizontal="left" vertical="center"/>
    </xf>
    <xf numFmtId="0" fontId="28" fillId="0" borderId="58" xfId="0" applyFont="1" applyBorder="1" applyAlignment="1">
      <alignment vertical="center" wrapText="1"/>
    </xf>
    <xf numFmtId="0" fontId="8" fillId="0" borderId="58" xfId="0" applyFont="1" applyBorder="1" applyAlignment="1">
      <alignment horizontal="center" vertical="center"/>
    </xf>
    <xf numFmtId="0" fontId="29" fillId="0" borderId="58" xfId="0" applyFont="1" applyBorder="1" applyAlignment="1">
      <alignment vertical="center" wrapText="1"/>
    </xf>
    <xf numFmtId="0" fontId="13" fillId="0" borderId="58" xfId="0" applyFont="1" applyBorder="1" applyAlignment="1">
      <alignment horizontal="left"/>
    </xf>
    <xf numFmtId="0" fontId="28" fillId="3" borderId="58" xfId="0" applyFont="1" applyFill="1" applyBorder="1" applyAlignment="1">
      <alignment horizontal="left" vertical="center" wrapText="1"/>
    </xf>
    <xf numFmtId="0" fontId="8" fillId="0" borderId="8" xfId="0" applyFont="1" applyBorder="1" applyAlignment="1">
      <alignment horizontal="left" vertical="center" wrapText="1"/>
    </xf>
    <xf numFmtId="0" fontId="5" fillId="0" borderId="0" xfId="1" applyAlignment="1">
      <alignment vertical="center"/>
    </xf>
    <xf numFmtId="0" fontId="5" fillId="0" borderId="0" xfId="1" applyAlignment="1">
      <alignment vertical="center" wrapText="1"/>
    </xf>
    <xf numFmtId="44" fontId="0" fillId="5" borderId="0" xfId="11" applyFont="1" applyFill="1" applyAlignment="1" applyProtection="1">
      <alignment vertical="center"/>
      <protection hidden="1"/>
    </xf>
    <xf numFmtId="0" fontId="5" fillId="0" borderId="0" xfId="1" applyAlignment="1">
      <alignment horizontal="center" vertical="center" wrapText="1"/>
    </xf>
    <xf numFmtId="0" fontId="7" fillId="0" borderId="0" xfId="1" applyFont="1" applyAlignment="1">
      <alignment vertical="center" wrapText="1"/>
    </xf>
    <xf numFmtId="0" fontId="7" fillId="5" borderId="17" xfId="1" applyFont="1" applyFill="1" applyBorder="1" applyAlignment="1" applyProtection="1">
      <alignment horizontal="center" vertical="center"/>
      <protection hidden="1"/>
    </xf>
    <xf numFmtId="2" fontId="7" fillId="5" borderId="18" xfId="1" applyNumberFormat="1" applyFont="1" applyFill="1" applyBorder="1" applyAlignment="1" applyProtection="1">
      <alignment horizontal="center" vertical="center"/>
      <protection hidden="1"/>
    </xf>
    <xf numFmtId="0" fontId="5" fillId="5" borderId="3" xfId="1" applyFill="1" applyBorder="1" applyAlignment="1" applyProtection="1">
      <alignment horizontal="center" vertical="center"/>
      <protection hidden="1"/>
    </xf>
    <xf numFmtId="2" fontId="5" fillId="5" borderId="4" xfId="1" applyNumberFormat="1" applyFill="1" applyBorder="1" applyAlignment="1" applyProtection="1">
      <alignment horizontal="center" vertical="center"/>
      <protection hidden="1"/>
    </xf>
    <xf numFmtId="0" fontId="7" fillId="5" borderId="46" xfId="1" applyFont="1" applyFill="1" applyBorder="1" applyAlignment="1" applyProtection="1">
      <alignment horizontal="center" vertical="center"/>
      <protection hidden="1"/>
    </xf>
    <xf numFmtId="2" fontId="7" fillId="5" borderId="46" xfId="1" applyNumberFormat="1" applyFont="1" applyFill="1" applyBorder="1" applyAlignment="1" applyProtection="1">
      <alignment horizontal="center" vertical="center"/>
      <protection hidden="1"/>
    </xf>
    <xf numFmtId="2" fontId="5" fillId="5" borderId="46" xfId="1" applyNumberFormat="1" applyFill="1" applyBorder="1" applyAlignment="1" applyProtection="1">
      <alignment horizontal="center" vertical="center"/>
      <protection hidden="1"/>
    </xf>
    <xf numFmtId="0" fontId="25" fillId="4" borderId="35" xfId="1" applyFont="1" applyFill="1" applyBorder="1" applyAlignment="1" applyProtection="1">
      <alignment horizontal="center" vertical="center" wrapText="1"/>
      <protection hidden="1"/>
    </xf>
    <xf numFmtId="0" fontId="7" fillId="3" borderId="17" xfId="1" applyFont="1" applyFill="1" applyBorder="1" applyAlignment="1" applyProtection="1">
      <alignment horizontal="left" vertical="center" wrapText="1"/>
      <protection hidden="1"/>
    </xf>
    <xf numFmtId="0" fontId="7" fillId="3" borderId="18" xfId="1" applyFont="1" applyFill="1" applyBorder="1" applyAlignment="1" applyProtection="1">
      <alignment horizontal="center" vertical="center" wrapText="1"/>
      <protection hidden="1"/>
    </xf>
    <xf numFmtId="0" fontId="7" fillId="3" borderId="19" xfId="1" applyFont="1" applyFill="1" applyBorder="1" applyAlignment="1" applyProtection="1">
      <alignment horizontal="center" vertical="center" wrapText="1"/>
      <protection hidden="1"/>
    </xf>
    <xf numFmtId="171" fontId="5" fillId="5" borderId="3" xfId="1" applyNumberFormat="1" applyFill="1" applyBorder="1" applyAlignment="1" applyProtection="1">
      <alignment horizontal="left" vertical="center" wrapText="1"/>
      <protection hidden="1"/>
    </xf>
    <xf numFmtId="171" fontId="5" fillId="0" borderId="3" xfId="1" applyNumberFormat="1" applyBorder="1" applyAlignment="1" applyProtection="1">
      <alignment horizontal="left" vertical="center" wrapText="1"/>
      <protection hidden="1"/>
    </xf>
    <xf numFmtId="171" fontId="7" fillId="7" borderId="3" xfId="1" applyNumberFormat="1" applyFont="1" applyFill="1" applyBorder="1" applyAlignment="1" applyProtection="1">
      <alignment horizontal="center" vertical="center" wrapText="1"/>
      <protection locked="0"/>
    </xf>
    <xf numFmtId="171" fontId="7" fillId="7" borderId="5" xfId="1" applyNumberFormat="1" applyFont="1" applyFill="1" applyBorder="1" applyAlignment="1" applyProtection="1">
      <alignment horizontal="center" vertical="center" wrapText="1"/>
      <protection locked="0"/>
    </xf>
    <xf numFmtId="0" fontId="7" fillId="3" borderId="17" xfId="1" applyFont="1" applyFill="1" applyBorder="1" applyAlignment="1" applyProtection="1">
      <alignment horizontal="center" vertical="center" wrapText="1"/>
      <protection hidden="1"/>
    </xf>
    <xf numFmtId="10" fontId="5" fillId="6" borderId="11" xfId="10" applyNumberFormat="1" applyFont="1" applyFill="1" applyBorder="1" applyAlignment="1" applyProtection="1">
      <alignment vertical="center" wrapText="1"/>
      <protection hidden="1"/>
    </xf>
    <xf numFmtId="10" fontId="5" fillId="6" borderId="11" xfId="10" applyNumberFormat="1" applyFont="1" applyFill="1" applyBorder="1" applyAlignment="1" applyProtection="1">
      <alignment horizontal="center" vertical="center" wrapText="1"/>
      <protection hidden="1"/>
    </xf>
    <xf numFmtId="10" fontId="5" fillId="6" borderId="12" xfId="10" applyNumberFormat="1" applyFont="1" applyFill="1" applyBorder="1" applyAlignment="1" applyProtection="1">
      <alignment vertical="center" wrapText="1"/>
      <protection hidden="1"/>
    </xf>
    <xf numFmtId="0" fontId="7" fillId="5" borderId="17" xfId="1" applyFont="1" applyFill="1" applyBorder="1" applyAlignment="1" applyProtection="1">
      <alignment horizontal="center" vertical="center" wrapText="1"/>
      <protection hidden="1"/>
    </xf>
    <xf numFmtId="2" fontId="7" fillId="5" borderId="19" xfId="1" applyNumberFormat="1" applyFont="1" applyFill="1" applyBorder="1" applyAlignment="1" applyProtection="1">
      <alignment horizontal="center" vertical="center" wrapText="1"/>
      <protection hidden="1"/>
    </xf>
    <xf numFmtId="0" fontId="5" fillId="5" borderId="3" xfId="1" applyFill="1" applyBorder="1" applyAlignment="1" applyProtection="1">
      <alignment horizontal="center" vertical="center" wrapText="1"/>
      <protection hidden="1"/>
    </xf>
    <xf numFmtId="10" fontId="5" fillId="6" borderId="5" xfId="10" applyNumberFormat="1" applyFont="1" applyFill="1" applyBorder="1" applyAlignment="1" applyProtection="1">
      <alignment vertical="center" wrapText="1"/>
      <protection hidden="1"/>
    </xf>
    <xf numFmtId="10" fontId="5" fillId="6" borderId="16" xfId="10" applyNumberFormat="1" applyFont="1" applyFill="1" applyBorder="1" applyAlignment="1" applyProtection="1">
      <alignment vertical="center" wrapText="1"/>
      <protection hidden="1"/>
    </xf>
    <xf numFmtId="0" fontId="8" fillId="0" borderId="58" xfId="0" applyFont="1" applyBorder="1" applyAlignment="1">
      <alignment horizontal="left" vertical="center" wrapText="1" indent="3"/>
    </xf>
    <xf numFmtId="0" fontId="28" fillId="10" borderId="58" xfId="0" applyFont="1" applyFill="1" applyBorder="1" applyAlignment="1">
      <alignment horizontal="left" vertical="center" wrapText="1" indent="1"/>
    </xf>
    <xf numFmtId="0" fontId="5" fillId="0" borderId="0" xfId="0" applyFont="1" applyAlignment="1" applyProtection="1">
      <alignment horizontal="left" vertical="center" wrapText="1"/>
      <protection hidden="1"/>
    </xf>
    <xf numFmtId="0" fontId="5" fillId="5" borderId="0" xfId="0" applyFont="1" applyFill="1" applyAlignment="1" applyProtection="1">
      <alignment vertical="center" wrapText="1"/>
      <protection hidden="1"/>
    </xf>
    <xf numFmtId="10" fontId="5" fillId="0" borderId="0" xfId="4" applyNumberFormat="1" applyFont="1" applyFill="1" applyBorder="1" applyAlignment="1" applyProtection="1">
      <alignment vertical="center"/>
      <protection hidden="1"/>
    </xf>
    <xf numFmtId="10" fontId="5" fillId="3" borderId="22" xfId="4" applyNumberFormat="1" applyFont="1" applyFill="1" applyBorder="1" applyAlignment="1" applyProtection="1">
      <alignment vertical="center"/>
      <protection hidden="1"/>
    </xf>
    <xf numFmtId="10" fontId="5" fillId="3" borderId="0" xfId="4" applyNumberFormat="1" applyFont="1" applyFill="1" applyBorder="1" applyAlignment="1" applyProtection="1">
      <alignment vertical="center"/>
      <protection hidden="1"/>
    </xf>
    <xf numFmtId="0" fontId="5" fillId="9" borderId="22" xfId="1" applyFill="1" applyBorder="1" applyAlignment="1" applyProtection="1">
      <alignment vertical="center"/>
      <protection hidden="1"/>
    </xf>
    <xf numFmtId="0" fontId="5" fillId="3" borderId="0" xfId="1" applyFill="1" applyAlignment="1" applyProtection="1">
      <alignment horizontal="right" vertical="center"/>
      <protection hidden="1"/>
    </xf>
    <xf numFmtId="167" fontId="5" fillId="2" borderId="35" xfId="8" applyNumberFormat="1" applyFont="1" applyFill="1" applyBorder="1" applyAlignment="1" applyProtection="1">
      <alignment vertical="center"/>
    </xf>
    <xf numFmtId="44" fontId="5" fillId="2" borderId="46" xfId="3" applyFont="1" applyFill="1" applyBorder="1" applyAlignment="1" applyProtection="1">
      <alignment horizontal="center" vertical="center" wrapText="1"/>
      <protection hidden="1"/>
    </xf>
    <xf numFmtId="44" fontId="5" fillId="2" borderId="47" xfId="3" applyFont="1" applyFill="1" applyBorder="1" applyAlignment="1" applyProtection="1">
      <alignment horizontal="center" vertical="center" wrapText="1"/>
      <protection hidden="1"/>
    </xf>
    <xf numFmtId="0" fontId="5" fillId="8" borderId="3" xfId="1" applyFill="1" applyBorder="1" applyAlignment="1" applyProtection="1">
      <alignment vertical="center"/>
      <protection locked="0"/>
    </xf>
    <xf numFmtId="165" fontId="5" fillId="8" borderId="4" xfId="2" applyNumberFormat="1" applyFont="1" applyFill="1" applyBorder="1" applyAlignment="1" applyProtection="1">
      <alignment horizontal="center" vertical="center"/>
      <protection locked="0"/>
    </xf>
    <xf numFmtId="44" fontId="5" fillId="0" borderId="4" xfId="3" applyFont="1" applyFill="1" applyBorder="1" applyAlignment="1" applyProtection="1">
      <alignment vertical="center"/>
      <protection hidden="1"/>
    </xf>
    <xf numFmtId="2" fontId="5" fillId="0" borderId="4" xfId="3" applyNumberFormat="1" applyFont="1" applyFill="1" applyBorder="1" applyAlignment="1" applyProtection="1">
      <alignment horizontal="center" vertical="center"/>
      <protection hidden="1"/>
    </xf>
    <xf numFmtId="164" fontId="5" fillId="8" borderId="4" xfId="3" applyNumberFormat="1" applyFont="1" applyFill="1" applyBorder="1" applyAlignment="1" applyProtection="1">
      <alignment vertical="center"/>
      <protection locked="0"/>
    </xf>
    <xf numFmtId="164" fontId="5" fillId="8" borderId="4" xfId="3" applyNumberFormat="1" applyFont="1" applyFill="1" applyBorder="1" applyAlignment="1" applyProtection="1">
      <alignment horizontal="center" vertical="center"/>
      <protection locked="0"/>
    </xf>
    <xf numFmtId="164" fontId="5" fillId="0" borderId="15" xfId="3" applyNumberFormat="1" applyFont="1" applyBorder="1" applyAlignment="1" applyProtection="1">
      <alignment vertical="center"/>
      <protection hidden="1"/>
    </xf>
    <xf numFmtId="168" fontId="5" fillId="0" borderId="4" xfId="3" applyNumberFormat="1" applyFont="1" applyFill="1" applyBorder="1" applyAlignment="1" applyProtection="1">
      <alignment horizontal="center" vertical="center"/>
      <protection hidden="1"/>
    </xf>
    <xf numFmtId="10" fontId="5" fillId="3" borderId="10" xfId="4" applyNumberFormat="1" applyFont="1" applyFill="1" applyBorder="1" applyAlignment="1" applyProtection="1">
      <alignment vertical="center"/>
      <protection hidden="1"/>
    </xf>
    <xf numFmtId="10" fontId="5" fillId="3" borderId="11" xfId="4" applyNumberFormat="1" applyFont="1" applyFill="1" applyBorder="1" applyAlignment="1" applyProtection="1">
      <alignment vertical="center"/>
      <protection hidden="1"/>
    </xf>
    <xf numFmtId="10" fontId="5" fillId="3" borderId="11" xfId="4" applyNumberFormat="1" applyFont="1" applyFill="1" applyBorder="1" applyAlignment="1" applyProtection="1">
      <alignment horizontal="center" vertical="center"/>
      <protection hidden="1"/>
    </xf>
    <xf numFmtId="10" fontId="5" fillId="3" borderId="12" xfId="4" applyNumberFormat="1" applyFont="1" applyFill="1" applyBorder="1" applyAlignment="1" applyProtection="1">
      <alignment vertical="center"/>
      <protection hidden="1"/>
    </xf>
    <xf numFmtId="164" fontId="5" fillId="8" borderId="15" xfId="3" applyNumberFormat="1" applyFont="1" applyFill="1" applyBorder="1" applyAlignment="1" applyProtection="1">
      <alignment vertical="center"/>
      <protection locked="0"/>
    </xf>
    <xf numFmtId="4" fontId="5" fillId="5" borderId="27" xfId="1" applyNumberFormat="1" applyFill="1" applyBorder="1" applyAlignment="1" applyProtection="1">
      <alignment vertical="center"/>
      <protection hidden="1"/>
    </xf>
    <xf numFmtId="10" fontId="5" fillId="5" borderId="27" xfId="4" applyNumberFormat="1" applyFont="1" applyFill="1" applyBorder="1" applyAlignment="1" applyProtection="1">
      <alignment vertical="center"/>
      <protection hidden="1"/>
    </xf>
    <xf numFmtId="10" fontId="5" fillId="5" borderId="27" xfId="4" applyNumberFormat="1" applyFont="1" applyFill="1" applyBorder="1" applyAlignment="1" applyProtection="1">
      <alignment horizontal="center" vertical="center"/>
      <protection hidden="1"/>
    </xf>
    <xf numFmtId="4" fontId="5" fillId="5" borderId="26" xfId="1" applyNumberFormat="1" applyFill="1" applyBorder="1" applyAlignment="1" applyProtection="1">
      <alignment vertical="center"/>
      <protection hidden="1"/>
    </xf>
    <xf numFmtId="4" fontId="5" fillId="5" borderId="38" xfId="1" applyNumberFormat="1" applyFill="1" applyBorder="1" applyAlignment="1" applyProtection="1">
      <alignment vertical="center"/>
      <protection hidden="1"/>
    </xf>
    <xf numFmtId="4" fontId="5" fillId="5" borderId="38" xfId="1" applyNumberFormat="1" applyFill="1" applyBorder="1" applyAlignment="1" applyProtection="1">
      <alignment horizontal="center" vertical="center"/>
      <protection hidden="1"/>
    </xf>
    <xf numFmtId="4" fontId="5" fillId="5" borderId="21" xfId="1" applyNumberFormat="1" applyFill="1" applyBorder="1" applyAlignment="1" applyProtection="1">
      <alignment vertical="center"/>
      <protection hidden="1"/>
    </xf>
    <xf numFmtId="10" fontId="5" fillId="3" borderId="42" xfId="4" applyNumberFormat="1" applyFont="1" applyFill="1" applyBorder="1" applyAlignment="1" applyProtection="1">
      <alignment vertical="center"/>
      <protection hidden="1"/>
    </xf>
    <xf numFmtId="10" fontId="5" fillId="3" borderId="42" xfId="4" applyNumberFormat="1" applyFont="1" applyFill="1" applyBorder="1" applyAlignment="1" applyProtection="1">
      <alignment horizontal="center" vertical="center"/>
      <protection hidden="1"/>
    </xf>
    <xf numFmtId="10" fontId="5" fillId="3" borderId="43" xfId="4" applyNumberFormat="1" applyFont="1" applyFill="1" applyBorder="1" applyAlignment="1" applyProtection="1">
      <alignment vertical="center"/>
      <protection hidden="1"/>
    </xf>
    <xf numFmtId="164" fontId="5" fillId="8" borderId="15" xfId="1" applyNumberFormat="1" applyFill="1" applyBorder="1" applyAlignment="1" applyProtection="1">
      <alignment vertical="center"/>
      <protection locked="0"/>
    </xf>
    <xf numFmtId="4" fontId="5" fillId="5" borderId="0" xfId="1" applyNumberFormat="1" applyFill="1" applyAlignment="1" applyProtection="1">
      <alignment vertical="center"/>
      <protection hidden="1"/>
    </xf>
    <xf numFmtId="10" fontId="5" fillId="0" borderId="13" xfId="4" applyNumberFormat="1" applyFont="1" applyFill="1" applyBorder="1" applyAlignment="1" applyProtection="1">
      <alignment vertical="center"/>
      <protection hidden="1"/>
    </xf>
    <xf numFmtId="0" fontId="5" fillId="0" borderId="13" xfId="1" applyBorder="1" applyAlignment="1" applyProtection="1">
      <alignment vertical="center"/>
      <protection hidden="1"/>
    </xf>
    <xf numFmtId="44" fontId="5" fillId="0" borderId="47" xfId="3" applyFont="1" applyFill="1" applyBorder="1" applyAlignment="1" applyProtection="1">
      <alignment horizontal="center" vertical="center" wrapText="1"/>
      <protection hidden="1"/>
    </xf>
    <xf numFmtId="1" fontId="5" fillId="0" borderId="18" xfId="1" applyNumberFormat="1" applyBorder="1" applyAlignment="1" applyProtection="1">
      <alignment horizontal="center" vertical="center"/>
      <protection hidden="1"/>
    </xf>
    <xf numFmtId="44" fontId="5" fillId="0" borderId="18" xfId="3" applyFont="1" applyFill="1" applyBorder="1" applyAlignment="1" applyProtection="1">
      <alignment vertical="center"/>
      <protection hidden="1"/>
    </xf>
    <xf numFmtId="44" fontId="5" fillId="0" borderId="25" xfId="3" applyFont="1" applyFill="1" applyBorder="1" applyAlignment="1" applyProtection="1">
      <alignment vertical="center"/>
      <protection hidden="1"/>
    </xf>
    <xf numFmtId="44" fontId="5" fillId="0" borderId="63" xfId="3" applyFont="1" applyFill="1" applyBorder="1" applyAlignment="1" applyProtection="1">
      <alignment vertical="center"/>
      <protection hidden="1"/>
    </xf>
    <xf numFmtId="44" fontId="5" fillId="0" borderId="63" xfId="3" applyFont="1" applyFill="1" applyBorder="1" applyAlignment="1" applyProtection="1">
      <alignment horizontal="center" vertical="center"/>
      <protection hidden="1"/>
    </xf>
    <xf numFmtId="44" fontId="5" fillId="0" borderId="48" xfId="3" applyFont="1" applyFill="1" applyBorder="1" applyAlignment="1" applyProtection="1">
      <alignment vertical="center"/>
      <protection hidden="1"/>
    </xf>
    <xf numFmtId="0" fontId="5" fillId="8" borderId="7" xfId="1" applyFill="1" applyBorder="1" applyAlignment="1" applyProtection="1">
      <alignment vertical="center"/>
      <protection locked="0"/>
    </xf>
    <xf numFmtId="165" fontId="5" fillId="8" borderId="8" xfId="2" applyNumberFormat="1" applyFont="1" applyFill="1" applyBorder="1" applyAlignment="1" applyProtection="1">
      <alignment vertical="center"/>
      <protection locked="0"/>
    </xf>
    <xf numFmtId="44" fontId="5" fillId="0" borderId="8" xfId="3" applyFont="1" applyFill="1" applyBorder="1" applyAlignment="1" applyProtection="1">
      <alignment vertical="center"/>
      <protection hidden="1"/>
    </xf>
    <xf numFmtId="168" fontId="5" fillId="0" borderId="8" xfId="3" applyNumberFormat="1" applyFont="1" applyFill="1" applyBorder="1" applyAlignment="1" applyProtection="1">
      <alignment horizontal="center" vertical="center"/>
      <protection hidden="1"/>
    </xf>
    <xf numFmtId="164" fontId="5" fillId="8" borderId="8" xfId="3" applyNumberFormat="1" applyFont="1" applyFill="1" applyBorder="1" applyAlignment="1" applyProtection="1">
      <alignment vertical="center"/>
      <protection locked="0"/>
    </xf>
    <xf numFmtId="164" fontId="5" fillId="8" borderId="8" xfId="3" applyNumberFormat="1" applyFont="1" applyFill="1" applyBorder="1" applyAlignment="1" applyProtection="1">
      <alignment horizontal="center" vertical="center"/>
      <protection locked="0"/>
    </xf>
    <xf numFmtId="164" fontId="5" fillId="0" borderId="14" xfId="3" applyNumberFormat="1" applyFont="1" applyBorder="1" applyAlignment="1" applyProtection="1">
      <alignment vertical="center"/>
      <protection hidden="1"/>
    </xf>
    <xf numFmtId="165" fontId="5" fillId="8" borderId="4" xfId="2" applyNumberFormat="1" applyFont="1" applyFill="1" applyBorder="1" applyAlignment="1" applyProtection="1">
      <alignment vertical="center"/>
      <protection locked="0"/>
    </xf>
    <xf numFmtId="0" fontId="5" fillId="8" borderId="61" xfId="1" applyFill="1" applyBorder="1" applyAlignment="1" applyProtection="1">
      <alignment vertical="center"/>
      <protection locked="0"/>
    </xf>
    <xf numFmtId="4" fontId="5" fillId="5" borderId="57" xfId="1" applyNumberFormat="1" applyFill="1" applyBorder="1" applyAlignment="1" applyProtection="1">
      <alignment horizontal="center" vertical="center"/>
      <protection hidden="1"/>
    </xf>
    <xf numFmtId="44" fontId="5" fillId="8" borderId="4" xfId="3" applyFont="1" applyFill="1" applyBorder="1" applyAlignment="1" applyProtection="1">
      <alignment vertical="center"/>
      <protection locked="0"/>
    </xf>
    <xf numFmtId="4" fontId="5" fillId="3" borderId="11" xfId="1" applyNumberFormat="1" applyFill="1" applyBorder="1" applyAlignment="1" applyProtection="1">
      <alignment horizontal="center" vertical="center"/>
      <protection hidden="1"/>
    </xf>
    <xf numFmtId="4" fontId="5" fillId="3" borderId="11" xfId="1" applyNumberFormat="1" applyFill="1" applyBorder="1" applyAlignment="1" applyProtection="1">
      <alignment vertical="center"/>
      <protection hidden="1"/>
    </xf>
    <xf numFmtId="0" fontId="5" fillId="8" borderId="4" xfId="1" applyFill="1" applyBorder="1" applyAlignment="1" applyProtection="1">
      <alignment vertical="center" wrapText="1"/>
      <protection locked="0"/>
    </xf>
    <xf numFmtId="165" fontId="5" fillId="6" borderId="54" xfId="2" applyNumberFormat="1" applyFont="1" applyFill="1" applyBorder="1" applyAlignment="1" applyProtection="1">
      <alignment vertical="center"/>
      <protection locked="0"/>
    </xf>
    <xf numFmtId="0" fontId="5" fillId="8" borderId="29" xfId="1" applyFill="1" applyBorder="1" applyAlignment="1" applyProtection="1">
      <alignment vertical="center" wrapText="1"/>
      <protection locked="0"/>
    </xf>
    <xf numFmtId="164" fontId="5" fillId="8" borderId="53" xfId="1" applyNumberFormat="1" applyFill="1" applyBorder="1" applyAlignment="1" applyProtection="1">
      <alignment vertical="center"/>
      <protection locked="0"/>
    </xf>
    <xf numFmtId="1" fontId="5" fillId="0" borderId="63" xfId="1" applyNumberFormat="1" applyBorder="1" applyAlignment="1" applyProtection="1">
      <alignment horizontal="center" vertical="center"/>
      <protection hidden="1"/>
    </xf>
    <xf numFmtId="44" fontId="5" fillId="0" borderId="23" xfId="3" applyFont="1" applyFill="1" applyBorder="1" applyAlignment="1" applyProtection="1">
      <alignment vertical="center"/>
      <protection hidden="1"/>
    </xf>
    <xf numFmtId="10" fontId="5" fillId="6" borderId="10" xfId="4" applyNumberFormat="1" applyFont="1" applyFill="1" applyBorder="1" applyAlignment="1" applyProtection="1">
      <alignment vertical="center"/>
      <protection hidden="1"/>
    </xf>
    <xf numFmtId="10" fontId="5" fillId="6" borderId="11" xfId="4" applyNumberFormat="1" applyFont="1" applyFill="1" applyBorder="1" applyAlignment="1" applyProtection="1">
      <alignment horizontal="center" vertical="center"/>
      <protection hidden="1"/>
    </xf>
    <xf numFmtId="10" fontId="5" fillId="6" borderId="11" xfId="4" applyNumberFormat="1" applyFont="1" applyFill="1" applyBorder="1" applyAlignment="1" applyProtection="1">
      <alignment vertical="center"/>
      <protection hidden="1"/>
    </xf>
    <xf numFmtId="10" fontId="5" fillId="6" borderId="12" xfId="4" applyNumberFormat="1" applyFont="1" applyFill="1" applyBorder="1" applyAlignment="1" applyProtection="1">
      <alignment vertical="center"/>
      <protection hidden="1"/>
    </xf>
    <xf numFmtId="10" fontId="5" fillId="6" borderId="0" xfId="4" applyNumberFormat="1" applyFont="1" applyFill="1" applyBorder="1" applyAlignment="1" applyProtection="1">
      <alignment horizontal="center" vertical="center"/>
    </xf>
    <xf numFmtId="10" fontId="5" fillId="6" borderId="0" xfId="4" applyNumberFormat="1" applyFont="1" applyFill="1" applyBorder="1" applyAlignment="1" applyProtection="1">
      <alignment vertical="center"/>
    </xf>
    <xf numFmtId="4" fontId="5" fillId="6" borderId="0" xfId="1" applyNumberFormat="1" applyFill="1" applyAlignment="1">
      <alignment horizontal="center" vertical="center"/>
    </xf>
    <xf numFmtId="0" fontId="5" fillId="8" borderId="9" xfId="1" applyFill="1" applyBorder="1" applyAlignment="1" applyProtection="1">
      <alignment vertical="center"/>
      <protection locked="0"/>
    </xf>
    <xf numFmtId="164" fontId="5" fillId="8" borderId="53" xfId="3" applyNumberFormat="1" applyFont="1" applyFill="1" applyBorder="1" applyAlignment="1" applyProtection="1">
      <alignment vertical="center"/>
      <protection locked="0"/>
    </xf>
    <xf numFmtId="4" fontId="5" fillId="5" borderId="26" xfId="1" applyNumberFormat="1" applyFill="1" applyBorder="1" applyAlignment="1" applyProtection="1">
      <alignment horizontal="center" vertical="center"/>
      <protection hidden="1"/>
    </xf>
    <xf numFmtId="10" fontId="5" fillId="5" borderId="38" xfId="4" applyNumberFormat="1" applyFont="1" applyFill="1" applyBorder="1" applyAlignment="1" applyProtection="1">
      <alignment vertical="center"/>
      <protection hidden="1"/>
    </xf>
    <xf numFmtId="4" fontId="5" fillId="6" borderId="30" xfId="1" applyNumberFormat="1" applyFill="1" applyBorder="1" applyAlignment="1">
      <alignment horizontal="center" vertical="center"/>
    </xf>
    <xf numFmtId="4" fontId="5" fillId="6" borderId="54" xfId="1" applyNumberFormat="1" applyFill="1" applyBorder="1" applyAlignment="1">
      <alignment vertical="center"/>
    </xf>
    <xf numFmtId="4" fontId="5" fillId="6" borderId="28" xfId="1" applyNumberFormat="1" applyFill="1" applyBorder="1" applyAlignment="1">
      <alignment vertical="center"/>
    </xf>
    <xf numFmtId="165" fontId="5" fillId="6" borderId="58" xfId="2" applyNumberFormat="1" applyFont="1" applyFill="1" applyBorder="1" applyAlignment="1" applyProtection="1">
      <alignment vertical="center"/>
    </xf>
    <xf numFmtId="4" fontId="5" fillId="6" borderId="55" xfId="1" applyNumberFormat="1" applyFill="1" applyBorder="1" applyAlignment="1">
      <alignment horizontal="center" vertical="center"/>
    </xf>
    <xf numFmtId="4" fontId="5" fillId="6" borderId="0" xfId="1" applyNumberFormat="1" applyFill="1" applyAlignment="1">
      <alignment vertical="center"/>
    </xf>
    <xf numFmtId="4" fontId="5" fillId="6" borderId="56" xfId="1" applyNumberFormat="1" applyFill="1" applyBorder="1" applyAlignment="1">
      <alignment vertical="center"/>
    </xf>
    <xf numFmtId="165" fontId="5" fillId="6" borderId="8" xfId="2" applyNumberFormat="1" applyFont="1" applyFill="1" applyBorder="1" applyAlignment="1" applyProtection="1">
      <alignment vertical="center"/>
    </xf>
    <xf numFmtId="4" fontId="5" fillId="6" borderId="11" xfId="1" applyNumberFormat="1" applyFill="1" applyBorder="1" applyAlignment="1" applyProtection="1">
      <alignment horizontal="center" vertical="center"/>
      <protection hidden="1"/>
    </xf>
    <xf numFmtId="4" fontId="5" fillId="6" borderId="11" xfId="1" applyNumberFormat="1" applyFill="1" applyBorder="1" applyAlignment="1" applyProtection="1">
      <alignment vertical="center"/>
      <protection hidden="1"/>
    </xf>
    <xf numFmtId="4" fontId="5" fillId="6" borderId="30" xfId="1" applyNumberFormat="1" applyFill="1" applyBorder="1" applyAlignment="1" applyProtection="1">
      <alignment vertical="center"/>
      <protection locked="0"/>
    </xf>
    <xf numFmtId="4" fontId="5" fillId="6" borderId="54" xfId="1" applyNumberFormat="1" applyFill="1" applyBorder="1" applyAlignment="1" applyProtection="1">
      <alignment vertical="center"/>
      <protection locked="0"/>
    </xf>
    <xf numFmtId="165" fontId="5" fillId="6" borderId="28" xfId="2" applyNumberFormat="1" applyFont="1" applyFill="1" applyBorder="1" applyAlignment="1" applyProtection="1">
      <alignment vertical="center"/>
      <protection locked="0"/>
    </xf>
    <xf numFmtId="164" fontId="5" fillId="0" borderId="15" xfId="1" applyNumberFormat="1" applyBorder="1" applyAlignment="1">
      <alignment vertical="center"/>
    </xf>
    <xf numFmtId="4" fontId="5" fillId="6" borderId="59" xfId="1" applyNumberFormat="1" applyFill="1" applyBorder="1" applyAlignment="1" applyProtection="1">
      <alignment vertical="center"/>
      <protection locked="0"/>
    </xf>
    <xf numFmtId="4" fontId="5" fillId="6" borderId="60" xfId="1" applyNumberFormat="1" applyFill="1" applyBorder="1" applyAlignment="1" applyProtection="1">
      <alignment vertical="center"/>
      <protection locked="0"/>
    </xf>
    <xf numFmtId="165" fontId="5" fillId="6" borderId="60" xfId="2" applyNumberFormat="1" applyFont="1" applyFill="1" applyBorder="1" applyAlignment="1" applyProtection="1">
      <alignment vertical="center"/>
      <protection locked="0"/>
    </xf>
    <xf numFmtId="165" fontId="5" fillId="6" borderId="36" xfId="2" applyNumberFormat="1" applyFont="1" applyFill="1" applyBorder="1" applyAlignment="1" applyProtection="1">
      <alignment vertical="center"/>
      <protection locked="0"/>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15" xfId="0" applyFont="1" applyFill="1" applyBorder="1" applyAlignment="1">
      <alignment horizontal="center" vertical="center" wrapText="1"/>
    </xf>
    <xf numFmtId="10" fontId="5" fillId="3" borderId="31" xfId="4" applyNumberFormat="1" applyFont="1" applyFill="1" applyBorder="1" applyAlignment="1" applyProtection="1">
      <alignment vertical="center"/>
      <protection hidden="1"/>
    </xf>
    <xf numFmtId="49" fontId="5" fillId="8" borderId="4" xfId="3" applyNumberFormat="1" applyFont="1" applyFill="1" applyBorder="1" applyAlignment="1" applyProtection="1">
      <alignment vertical="center"/>
      <protection locked="0"/>
    </xf>
    <xf numFmtId="10" fontId="5" fillId="6" borderId="10" xfId="10" applyNumberFormat="1" applyFont="1" applyFill="1" applyBorder="1" applyAlignment="1" applyProtection="1">
      <alignment horizontal="right" vertical="center" wrapText="1"/>
      <protection hidden="1"/>
    </xf>
    <xf numFmtId="170" fontId="23" fillId="4" borderId="11" xfId="10" applyNumberFormat="1" applyFont="1" applyFill="1" applyBorder="1" applyAlignment="1" applyProtection="1">
      <alignment vertical="center" wrapText="1"/>
      <protection hidden="1"/>
    </xf>
    <xf numFmtId="0" fontId="2" fillId="0" borderId="0" xfId="0" applyFont="1" applyAlignment="1">
      <alignment horizontal="center" vertical="center"/>
    </xf>
    <xf numFmtId="0" fontId="14" fillId="0" borderId="52" xfId="0" applyFont="1" applyBorder="1" applyAlignment="1">
      <alignment horizontal="left" vertical="center" wrapText="1"/>
    </xf>
    <xf numFmtId="0" fontId="14" fillId="0" borderId="46" xfId="0" applyFont="1" applyBorder="1" applyAlignment="1">
      <alignment horizontal="left" vertical="center" wrapText="1"/>
    </xf>
    <xf numFmtId="0" fontId="26" fillId="0" borderId="11" xfId="1" applyFont="1" applyBorder="1" applyAlignment="1" applyProtection="1">
      <alignment horizontal="right" vertical="center"/>
      <protection hidden="1"/>
    </xf>
    <xf numFmtId="0" fontId="23" fillId="0" borderId="11" xfId="1" applyFont="1" applyBorder="1" applyAlignment="1" applyProtection="1">
      <alignment horizontal="right" vertical="center"/>
      <protection hidden="1"/>
    </xf>
    <xf numFmtId="0" fontId="7" fillId="0" borderId="11" xfId="1" applyFont="1" applyBorder="1" applyAlignment="1" applyProtection="1">
      <alignment horizontal="right" vertical="center" wrapText="1"/>
      <protection hidden="1"/>
    </xf>
    <xf numFmtId="0" fontId="5" fillId="0" borderId="11" xfId="1" applyBorder="1" applyAlignment="1" applyProtection="1">
      <alignment horizontal="right" vertical="center"/>
      <protection hidden="1"/>
    </xf>
    <xf numFmtId="164" fontId="7" fillId="0" borderId="11" xfId="3" applyNumberFormat="1" applyFont="1" applyFill="1" applyBorder="1" applyAlignment="1" applyProtection="1">
      <alignment horizontal="center" vertical="center" wrapText="1"/>
      <protection hidden="1"/>
    </xf>
    <xf numFmtId="164" fontId="7" fillId="5" borderId="65" xfId="3" applyNumberFormat="1" applyFont="1" applyFill="1" applyBorder="1" applyAlignment="1" applyProtection="1">
      <alignment horizontal="center" vertical="center" wrapText="1"/>
      <protection hidden="1"/>
    </xf>
    <xf numFmtId="170" fontId="5" fillId="8" borderId="4" xfId="2" applyNumberFormat="1" applyFont="1" applyFill="1" applyBorder="1" applyAlignment="1" applyProtection="1">
      <alignment vertical="center"/>
      <protection locked="0"/>
    </xf>
    <xf numFmtId="0" fontId="14" fillId="0" borderId="37" xfId="0" applyFont="1" applyBorder="1" applyAlignment="1">
      <alignment horizontal="center" vertical="center"/>
    </xf>
    <xf numFmtId="9" fontId="14" fillId="7" borderId="47" xfId="8" applyFont="1" applyFill="1" applyBorder="1" applyAlignment="1">
      <alignment horizontal="center" vertical="center"/>
    </xf>
    <xf numFmtId="168" fontId="14" fillId="0" borderId="35" xfId="0" applyNumberFormat="1" applyFont="1" applyBorder="1" applyAlignment="1">
      <alignment horizontal="center" vertical="center"/>
    </xf>
    <xf numFmtId="0" fontId="5" fillId="5" borderId="46" xfId="1" applyFill="1" applyBorder="1" applyAlignment="1" applyProtection="1">
      <alignment horizontal="right" vertical="center"/>
      <protection hidden="1"/>
    </xf>
    <xf numFmtId="0" fontId="5" fillId="5" borderId="46" xfId="1" applyFill="1" applyBorder="1" applyAlignment="1" applyProtection="1">
      <alignment horizontal="right" vertical="center" wrapText="1"/>
      <protection hidden="1"/>
    </xf>
    <xf numFmtId="0" fontId="14" fillId="0" borderId="42" xfId="0" applyFont="1" applyBorder="1" applyAlignment="1">
      <alignment horizontal="left" vertical="center"/>
    </xf>
    <xf numFmtId="0" fontId="14" fillId="0" borderId="27" xfId="0" applyFont="1" applyBorder="1" applyAlignment="1">
      <alignment horizontal="center" vertical="center"/>
    </xf>
    <xf numFmtId="0" fontId="15" fillId="3" borderId="1" xfId="0" applyFont="1" applyFill="1" applyBorder="1" applyAlignment="1">
      <alignment horizontal="center" vertical="center"/>
    </xf>
    <xf numFmtId="0" fontId="14" fillId="0" borderId="10" xfId="0" applyFont="1" applyBorder="1" applyAlignment="1">
      <alignment horizontal="right" vertical="center"/>
    </xf>
    <xf numFmtId="0" fontId="15" fillId="0" borderId="43" xfId="0" applyFont="1" applyBorder="1" applyAlignment="1">
      <alignment horizontal="left" vertical="center"/>
    </xf>
    <xf numFmtId="0" fontId="14" fillId="0" borderId="0" xfId="0" applyFont="1" applyAlignment="1">
      <alignment horizontal="right" vertical="center"/>
    </xf>
    <xf numFmtId="0" fontId="15" fillId="0" borderId="0" xfId="0" applyFont="1" applyAlignment="1">
      <alignment horizontal="center" vertical="center"/>
    </xf>
    <xf numFmtId="0" fontId="2" fillId="0" borderId="62" xfId="0" applyFont="1" applyBorder="1" applyAlignment="1">
      <alignment horizontal="left" vertical="center"/>
    </xf>
    <xf numFmtId="0" fontId="14" fillId="0" borderId="20" xfId="0" applyFont="1" applyBorder="1" applyAlignment="1">
      <alignment horizontal="right" vertical="center"/>
    </xf>
    <xf numFmtId="168" fontId="14" fillId="0" borderId="18" xfId="0" applyNumberFormat="1" applyFont="1" applyBorder="1" applyAlignment="1">
      <alignment horizontal="center" vertical="center"/>
    </xf>
    <xf numFmtId="1" fontId="14" fillId="0" borderId="19" xfId="0" applyNumberFormat="1" applyFont="1" applyBorder="1" applyAlignment="1">
      <alignment horizontal="center" vertical="center"/>
    </xf>
    <xf numFmtId="44" fontId="14" fillId="0" borderId="20" xfId="7" applyFont="1" applyFill="1" applyBorder="1" applyAlignment="1">
      <alignment horizontal="center" vertical="center"/>
    </xf>
    <xf numFmtId="9" fontId="14" fillId="0" borderId="19" xfId="8" applyFont="1" applyFill="1" applyBorder="1" applyAlignment="1">
      <alignment horizontal="center" vertical="center"/>
    </xf>
    <xf numFmtId="0" fontId="2" fillId="0" borderId="61" xfId="0" applyFont="1" applyBorder="1" applyAlignment="1">
      <alignment horizontal="left" vertical="center"/>
    </xf>
    <xf numFmtId="0" fontId="14" fillId="0" borderId="23" xfId="0" applyFont="1" applyBorder="1" applyAlignment="1">
      <alignment horizontal="right" vertical="center"/>
    </xf>
    <xf numFmtId="168" fontId="14" fillId="0" borderId="4" xfId="0" applyNumberFormat="1" applyFont="1" applyBorder="1" applyAlignment="1">
      <alignment horizontal="center" vertical="center"/>
    </xf>
    <xf numFmtId="1" fontId="14" fillId="0" borderId="15" xfId="0" applyNumberFormat="1" applyFont="1" applyBorder="1" applyAlignment="1">
      <alignment horizontal="center" vertical="center"/>
    </xf>
    <xf numFmtId="44" fontId="14" fillId="0" borderId="23" xfId="7" applyFont="1" applyFill="1" applyBorder="1" applyAlignment="1">
      <alignment horizontal="center" vertical="center"/>
    </xf>
    <xf numFmtId="9" fontId="14" fillId="0" borderId="15" xfId="8" applyFont="1" applyFill="1" applyBorder="1" applyAlignment="1">
      <alignment horizontal="center" vertical="center"/>
    </xf>
    <xf numFmtId="0" fontId="2" fillId="0" borderId="69" xfId="0" applyFont="1" applyBorder="1" applyAlignment="1">
      <alignment horizontal="left" vertical="center"/>
    </xf>
    <xf numFmtId="0" fontId="14" fillId="0" borderId="28" xfId="0" applyFont="1" applyBorder="1" applyAlignment="1">
      <alignment horizontal="right" vertical="center"/>
    </xf>
    <xf numFmtId="168" fontId="14" fillId="0" borderId="29" xfId="0" applyNumberFormat="1" applyFont="1" applyBorder="1" applyAlignment="1">
      <alignment horizontal="center" vertical="center"/>
    </xf>
    <xf numFmtId="1" fontId="14" fillId="0" borderId="53" xfId="0" applyNumberFormat="1" applyFont="1" applyBorder="1" applyAlignment="1">
      <alignment horizontal="center" vertical="center"/>
    </xf>
    <xf numFmtId="0" fontId="14" fillId="0" borderId="61" xfId="0" applyFont="1" applyBorder="1" applyAlignment="1">
      <alignment horizontal="center" vertical="center"/>
    </xf>
    <xf numFmtId="0" fontId="14" fillId="0" borderId="21" xfId="0" applyFont="1" applyBorder="1" applyAlignment="1">
      <alignment horizontal="right" vertical="center"/>
    </xf>
    <xf numFmtId="44" fontId="14" fillId="0" borderId="21" xfId="7" applyFont="1" applyFill="1" applyBorder="1" applyAlignment="1">
      <alignment horizontal="center" vertical="center"/>
    </xf>
    <xf numFmtId="9" fontId="14" fillId="0" borderId="16" xfId="8" applyFont="1" applyFill="1" applyBorder="1" applyAlignment="1">
      <alignment horizontal="center" vertical="center"/>
    </xf>
    <xf numFmtId="44" fontId="14" fillId="0" borderId="68" xfId="0" applyNumberFormat="1" applyFont="1" applyBorder="1" applyAlignment="1">
      <alignment horizontal="center" vertical="center"/>
    </xf>
    <xf numFmtId="0" fontId="2" fillId="0" borderId="70" xfId="0" applyFont="1" applyBorder="1" applyAlignment="1">
      <alignment horizontal="left" vertical="center"/>
    </xf>
    <xf numFmtId="0" fontId="14" fillId="0" borderId="71" xfId="0" applyFont="1" applyBorder="1" applyAlignment="1">
      <alignment horizontal="right" vertical="center"/>
    </xf>
    <xf numFmtId="168" fontId="14" fillId="0" borderId="72" xfId="0" applyNumberFormat="1" applyFont="1" applyBorder="1" applyAlignment="1">
      <alignment horizontal="center" vertical="center"/>
    </xf>
    <xf numFmtId="1" fontId="14" fillId="0" borderId="73" xfId="0" applyNumberFormat="1" applyFont="1" applyBorder="1" applyAlignment="1">
      <alignment horizontal="center" vertical="center"/>
    </xf>
    <xf numFmtId="0" fontId="33" fillId="0" borderId="0" xfId="0" applyFont="1" applyAlignment="1">
      <alignment horizontal="center" vertical="center"/>
    </xf>
    <xf numFmtId="164" fontId="5" fillId="8" borderId="23" xfId="3" applyNumberFormat="1" applyFont="1" applyFill="1" applyBorder="1" applyAlignment="1" applyProtection="1">
      <alignment vertical="center"/>
      <protection locked="0"/>
    </xf>
    <xf numFmtId="170" fontId="5" fillId="7" borderId="46" xfId="1" applyNumberFormat="1" applyFill="1" applyBorder="1" applyAlignment="1" applyProtection="1">
      <alignment horizontal="center" vertical="center"/>
      <protection locked="0"/>
    </xf>
    <xf numFmtId="0" fontId="5" fillId="7" borderId="46" xfId="1" applyFill="1" applyBorder="1" applyAlignment="1" applyProtection="1">
      <alignment horizontal="left" vertical="center" wrapText="1"/>
      <protection locked="0"/>
    </xf>
    <xf numFmtId="168" fontId="5" fillId="8" borderId="15" xfId="1" applyNumberFormat="1" applyFill="1" applyBorder="1" applyAlignment="1" applyProtection="1">
      <alignment horizontal="center" vertical="center" wrapText="1"/>
      <protection locked="0"/>
    </xf>
    <xf numFmtId="44" fontId="5" fillId="7" borderId="4" xfId="11" applyFont="1" applyFill="1" applyBorder="1" applyAlignment="1" applyProtection="1">
      <alignment horizontal="center" vertical="center" wrapText="1"/>
      <protection locked="0"/>
    </xf>
    <xf numFmtId="0" fontId="5" fillId="7" borderId="15" xfId="1" applyFill="1" applyBorder="1" applyAlignment="1" applyProtection="1">
      <alignment horizontal="center" vertical="center" wrapText="1"/>
      <protection locked="0"/>
    </xf>
    <xf numFmtId="44" fontId="5" fillId="7" borderId="3" xfId="11" applyFont="1" applyFill="1" applyBorder="1" applyAlignment="1" applyProtection="1">
      <alignment horizontal="center" vertical="center" wrapText="1"/>
      <protection locked="0"/>
    </xf>
    <xf numFmtId="0" fontId="5" fillId="7" borderId="16" xfId="1" applyFill="1" applyBorder="1" applyAlignment="1" applyProtection="1">
      <alignment horizontal="center" vertical="center" wrapText="1"/>
      <protection locked="0"/>
    </xf>
    <xf numFmtId="44" fontId="5" fillId="7" borderId="5" xfId="11" applyFont="1" applyFill="1" applyBorder="1" applyAlignment="1" applyProtection="1">
      <alignment horizontal="center" vertical="center" wrapText="1"/>
      <protection locked="0"/>
    </xf>
    <xf numFmtId="44" fontId="5" fillId="7" borderId="6" xfId="11" applyFont="1" applyFill="1" applyBorder="1" applyAlignment="1" applyProtection="1">
      <alignment horizontal="center" vertical="center" wrapText="1"/>
      <protection locked="0"/>
    </xf>
    <xf numFmtId="0" fontId="9" fillId="4" borderId="79" xfId="0" applyFont="1" applyFill="1" applyBorder="1" applyAlignment="1">
      <alignment horizontal="left" vertical="center" wrapText="1"/>
    </xf>
    <xf numFmtId="0" fontId="9" fillId="4" borderId="80" xfId="0" applyFont="1" applyFill="1" applyBorder="1" applyAlignment="1">
      <alignment horizontal="left" vertical="center" wrapText="1"/>
    </xf>
    <xf numFmtId="0" fontId="9" fillId="4" borderId="80" xfId="0" applyFont="1" applyFill="1" applyBorder="1" applyAlignment="1">
      <alignment horizontal="center" vertical="center" wrapText="1"/>
    </xf>
    <xf numFmtId="0" fontId="14" fillId="0" borderId="79" xfId="0" applyFont="1" applyBorder="1" applyAlignment="1">
      <alignment horizontal="left" vertical="center"/>
    </xf>
    <xf numFmtId="0" fontId="14" fillId="0" borderId="78" xfId="0" applyFont="1" applyBorder="1" applyAlignment="1">
      <alignment horizontal="left" vertical="center" wrapText="1"/>
    </xf>
    <xf numFmtId="0" fontId="14" fillId="0" borderId="78" xfId="0" applyFont="1" applyBorder="1" applyAlignment="1">
      <alignment horizontal="left" vertical="center"/>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4" fontId="3" fillId="0" borderId="0" xfId="0" applyNumberFormat="1" applyFont="1" applyAlignment="1">
      <alignment horizontal="center" vertical="center"/>
    </xf>
    <xf numFmtId="0" fontId="12" fillId="0" borderId="0" xfId="0" applyFont="1" applyAlignment="1">
      <alignment horizontal="left" vertical="center"/>
    </xf>
    <xf numFmtId="0" fontId="26" fillId="0" borderId="42" xfId="1" applyFont="1" applyBorder="1" applyAlignment="1" applyProtection="1">
      <alignment horizontal="right" vertical="center"/>
      <protection hidden="1"/>
    </xf>
    <xf numFmtId="0" fontId="23" fillId="0" borderId="42" xfId="1" applyFont="1" applyBorder="1" applyAlignment="1" applyProtection="1">
      <alignment horizontal="right" vertical="center"/>
      <protection hidden="1"/>
    </xf>
    <xf numFmtId="0" fontId="7" fillId="0" borderId="42" xfId="1" applyFont="1" applyBorder="1" applyAlignment="1" applyProtection="1">
      <alignment horizontal="right" vertical="center" wrapText="1"/>
      <protection hidden="1"/>
    </xf>
    <xf numFmtId="0" fontId="5" fillId="0" borderId="42" xfId="1" applyBorder="1" applyAlignment="1" applyProtection="1">
      <alignment horizontal="right" vertical="center"/>
      <protection hidden="1"/>
    </xf>
    <xf numFmtId="164" fontId="7" fillId="0" borderId="42" xfId="3" applyNumberFormat="1" applyFont="1" applyFill="1" applyBorder="1" applyAlignment="1" applyProtection="1">
      <alignment horizontal="center" vertical="center" wrapText="1"/>
      <protection hidden="1"/>
    </xf>
    <xf numFmtId="2" fontId="5" fillId="5" borderId="46" xfId="1" applyNumberFormat="1" applyFill="1" applyBorder="1" applyAlignment="1" applyProtection="1">
      <alignment horizontal="center" vertical="center" wrapText="1"/>
      <protection hidden="1"/>
    </xf>
    <xf numFmtId="0" fontId="0" fillId="0" borderId="22" xfId="0" applyBorder="1" applyAlignment="1">
      <alignment horizontal="left"/>
    </xf>
    <xf numFmtId="3" fontId="14" fillId="11" borderId="78" xfId="0" applyNumberFormat="1" applyFont="1" applyFill="1" applyBorder="1" applyAlignment="1">
      <alignment horizontal="center" vertical="center"/>
    </xf>
    <xf numFmtId="0" fontId="14" fillId="0" borderId="59" xfId="0" applyFont="1" applyBorder="1" applyAlignment="1">
      <alignment horizontal="left" vertical="center"/>
    </xf>
    <xf numFmtId="0" fontId="14" fillId="0" borderId="24" xfId="0" applyFont="1" applyBorder="1" applyAlignment="1">
      <alignment horizontal="left" vertical="center"/>
    </xf>
    <xf numFmtId="3" fontId="14" fillId="0" borderId="36" xfId="0" applyNumberFormat="1" applyFont="1" applyBorder="1" applyAlignment="1">
      <alignment horizontal="center" vertical="center"/>
    </xf>
    <xf numFmtId="3" fontId="14" fillId="0" borderId="23" xfId="0" applyNumberFormat="1" applyFont="1" applyBorder="1" applyAlignment="1">
      <alignment horizontal="center" vertical="center"/>
    </xf>
    <xf numFmtId="0" fontId="3" fillId="0" borderId="78" xfId="0" applyFont="1" applyBorder="1" applyAlignment="1">
      <alignment horizontal="left" vertical="center"/>
    </xf>
    <xf numFmtId="172" fontId="14" fillId="3" borderId="81" xfId="0" applyNumberFormat="1" applyFont="1" applyFill="1" applyBorder="1" applyAlignment="1">
      <alignment horizontal="center" vertical="center"/>
    </xf>
    <xf numFmtId="3" fontId="14" fillId="3" borderId="81" xfId="0" applyNumberFormat="1" applyFont="1" applyFill="1" applyBorder="1" applyAlignment="1">
      <alignment horizontal="center" vertical="center"/>
    </xf>
    <xf numFmtId="0" fontId="9" fillId="4" borderId="62" xfId="0" applyFont="1" applyFill="1" applyBorder="1" applyAlignment="1">
      <alignment horizontal="center" vertical="center"/>
    </xf>
    <xf numFmtId="0" fontId="9" fillId="4" borderId="48" xfId="0" applyFont="1" applyFill="1" applyBorder="1" applyAlignment="1">
      <alignment horizontal="center" vertical="center"/>
    </xf>
    <xf numFmtId="0" fontId="5" fillId="3" borderId="22" xfId="1" applyFill="1" applyBorder="1" applyAlignment="1" applyProtection="1">
      <alignment vertical="center"/>
      <protection hidden="1"/>
    </xf>
    <xf numFmtId="0" fontId="17" fillId="0" borderId="0" xfId="1" applyFont="1" applyAlignment="1" applyProtection="1">
      <alignment vertical="center" wrapText="1"/>
      <protection hidden="1"/>
    </xf>
    <xf numFmtId="0" fontId="5" fillId="0" borderId="3" xfId="9" applyFont="1" applyBorder="1" applyAlignment="1">
      <alignment vertical="center"/>
    </xf>
    <xf numFmtId="0" fontId="15" fillId="0" borderId="15" xfId="0" applyFont="1" applyBorder="1" applyAlignment="1">
      <alignment horizontal="center" vertical="center"/>
    </xf>
    <xf numFmtId="0" fontId="2" fillId="0" borderId="0" xfId="0" applyFont="1" applyAlignment="1">
      <alignment horizontal="left" vertical="center"/>
    </xf>
    <xf numFmtId="0" fontId="9" fillId="4" borderId="62" xfId="0" applyFont="1" applyFill="1" applyBorder="1" applyAlignment="1">
      <alignment horizontal="center" vertical="center"/>
    </xf>
    <xf numFmtId="0" fontId="9" fillId="4" borderId="48" xfId="0" applyFont="1" applyFill="1" applyBorder="1" applyAlignment="1">
      <alignment horizontal="center" vertical="center"/>
    </xf>
    <xf numFmtId="0" fontId="5" fillId="5" borderId="0" xfId="0" applyFont="1" applyFill="1" applyAlignment="1" applyProtection="1">
      <alignment horizontal="left" vertical="center" wrapText="1"/>
      <protection hidden="1"/>
    </xf>
    <xf numFmtId="0" fontId="14" fillId="5" borderId="0" xfId="0" applyFont="1" applyFill="1" applyAlignment="1" applyProtection="1">
      <alignment vertical="center"/>
      <protection hidden="1"/>
    </xf>
    <xf numFmtId="0" fontId="5" fillId="0" borderId="0" xfId="0" applyFont="1" applyAlignment="1" applyProtection="1">
      <alignment vertical="center" wrapText="1"/>
      <protection hidden="1"/>
    </xf>
    <xf numFmtId="0" fontId="5" fillId="0" borderId="0" xfId="0" applyFont="1" applyAlignment="1" applyProtection="1">
      <alignment horizontal="left" vertical="center" wrapText="1"/>
      <protection hidden="1"/>
    </xf>
    <xf numFmtId="0" fontId="5" fillId="5" borderId="0" xfId="0" applyFont="1" applyFill="1" applyAlignment="1" applyProtection="1">
      <alignment vertical="center" wrapText="1"/>
      <protection hidden="1"/>
    </xf>
    <xf numFmtId="0" fontId="14" fillId="0" borderId="37" xfId="0" applyFont="1" applyBorder="1" applyAlignment="1">
      <alignment horizontal="center" vertical="center"/>
    </xf>
    <xf numFmtId="0" fontId="14" fillId="0" borderId="65" xfId="0" applyFont="1" applyBorder="1" applyAlignment="1">
      <alignment horizontal="center" vertical="center"/>
    </xf>
    <xf numFmtId="0" fontId="14" fillId="0" borderId="41" xfId="0" applyFont="1" applyBorder="1" applyAlignment="1">
      <alignment horizontal="center" vertical="center"/>
    </xf>
    <xf numFmtId="0" fontId="14" fillId="0" borderId="43" xfId="0" applyFont="1" applyBorder="1" applyAlignment="1">
      <alignment horizontal="center" vertical="center"/>
    </xf>
    <xf numFmtId="0" fontId="14" fillId="0" borderId="76" xfId="0" applyFont="1" applyBorder="1" applyAlignment="1">
      <alignment horizontal="center" vertical="center"/>
    </xf>
    <xf numFmtId="0" fontId="14" fillId="0" borderId="75" xfId="0" applyFont="1" applyBorder="1" applyAlignment="1">
      <alignment horizontal="center" vertical="center"/>
    </xf>
    <xf numFmtId="0" fontId="23" fillId="4" borderId="1" xfId="0" applyFont="1" applyFill="1" applyBorder="1" applyAlignment="1">
      <alignment horizontal="center" vertical="center"/>
    </xf>
    <xf numFmtId="0" fontId="23" fillId="4" borderId="77" xfId="0" applyFont="1" applyFill="1" applyBorder="1" applyAlignment="1">
      <alignment horizontal="center" vertical="center"/>
    </xf>
    <xf numFmtId="9" fontId="14" fillId="7" borderId="1" xfId="8" applyFont="1" applyFill="1" applyBorder="1" applyAlignment="1">
      <alignment horizontal="center" vertical="center"/>
    </xf>
    <xf numFmtId="9" fontId="14" fillId="7" borderId="52" xfId="8" applyFont="1" applyFill="1" applyBorder="1" applyAlignment="1">
      <alignment horizontal="center" vertical="center"/>
    </xf>
    <xf numFmtId="0" fontId="12" fillId="0" borderId="0" xfId="0" applyFont="1" applyAlignment="1">
      <alignment horizontal="center" vertical="center"/>
    </xf>
    <xf numFmtId="0" fontId="17" fillId="12" borderId="0" xfId="1" applyFont="1" applyFill="1" applyAlignment="1" applyProtection="1">
      <alignment horizontal="left" vertical="center" wrapText="1"/>
      <protection hidden="1"/>
    </xf>
    <xf numFmtId="4" fontId="5" fillId="7" borderId="4" xfId="1" applyNumberFormat="1" applyFill="1" applyBorder="1" applyAlignment="1" applyProtection="1">
      <alignment horizontal="left" vertical="center"/>
      <protection locked="0"/>
    </xf>
    <xf numFmtId="4" fontId="5" fillId="3" borderId="55" xfId="1" applyNumberFormat="1" applyFill="1" applyBorder="1" applyAlignment="1">
      <alignment horizontal="center" vertical="center"/>
    </xf>
    <xf numFmtId="4" fontId="5" fillId="3" borderId="0" xfId="1" applyNumberFormat="1" applyFill="1" applyAlignment="1">
      <alignment horizontal="center" vertical="center"/>
    </xf>
    <xf numFmtId="4" fontId="5" fillId="3" borderId="56" xfId="1" applyNumberFormat="1" applyFill="1" applyBorder="1" applyAlignment="1">
      <alignment horizontal="center" vertical="center"/>
    </xf>
    <xf numFmtId="4" fontId="5" fillId="7" borderId="29" xfId="1" applyNumberFormat="1" applyFill="1" applyBorder="1" applyAlignment="1" applyProtection="1">
      <alignment horizontal="left" vertical="center"/>
      <protection locked="0"/>
    </xf>
    <xf numFmtId="0" fontId="7" fillId="0" borderId="17" xfId="1" applyFont="1" applyBorder="1" applyAlignment="1" applyProtection="1">
      <alignment vertical="center" wrapText="1"/>
      <protection hidden="1"/>
    </xf>
    <xf numFmtId="0" fontId="5" fillId="0" borderId="18" xfId="1" applyBorder="1" applyAlignment="1" applyProtection="1">
      <alignment vertical="center" wrapText="1"/>
      <protection hidden="1"/>
    </xf>
    <xf numFmtId="0" fontId="5" fillId="0" borderId="18" xfId="1" applyBorder="1" applyAlignment="1" applyProtection="1">
      <alignment vertical="center"/>
      <protection hidden="1"/>
    </xf>
    <xf numFmtId="0" fontId="7" fillId="0" borderId="24" xfId="1" applyFont="1" applyBorder="1" applyAlignment="1" applyProtection="1">
      <alignment horizontal="left" vertical="center" wrapText="1"/>
      <protection hidden="1"/>
    </xf>
    <xf numFmtId="0" fontId="7" fillId="0" borderId="64" xfId="1" applyFont="1" applyBorder="1" applyAlignment="1" applyProtection="1">
      <alignment horizontal="left" vertical="center" wrapText="1"/>
      <protection hidden="1"/>
    </xf>
    <xf numFmtId="0" fontId="25" fillId="4" borderId="35" xfId="1" applyFont="1" applyFill="1" applyBorder="1" applyAlignment="1" applyProtection="1">
      <alignment horizontal="right" vertical="center" wrapText="1"/>
      <protection hidden="1"/>
    </xf>
    <xf numFmtId="0" fontId="7" fillId="0" borderId="35" xfId="1" applyFont="1" applyBorder="1" applyAlignment="1" applyProtection="1">
      <alignment horizontal="right" vertical="center" wrapText="1"/>
      <protection hidden="1"/>
    </xf>
    <xf numFmtId="0" fontId="5" fillId="0" borderId="35" xfId="1" applyBorder="1" applyAlignment="1" applyProtection="1">
      <alignment horizontal="right" vertical="center"/>
      <protection hidden="1"/>
    </xf>
    <xf numFmtId="44" fontId="5" fillId="8" borderId="4" xfId="3" applyFont="1" applyFill="1" applyBorder="1" applyAlignment="1" applyProtection="1">
      <alignment vertical="center"/>
      <protection locked="0"/>
    </xf>
    <xf numFmtId="164" fontId="5" fillId="8" borderId="4" xfId="3" applyNumberFormat="1" applyFont="1" applyFill="1" applyBorder="1" applyAlignment="1" applyProtection="1">
      <alignment vertical="center"/>
      <protection locked="0"/>
    </xf>
    <xf numFmtId="1" fontId="5" fillId="8" borderId="4" xfId="2" applyNumberFormat="1" applyFont="1" applyFill="1" applyBorder="1" applyAlignment="1" applyProtection="1">
      <alignment horizontal="center" vertical="center"/>
      <protection locked="0"/>
    </xf>
    <xf numFmtId="1" fontId="5" fillId="0" borderId="4" xfId="1" applyNumberFormat="1" applyBorder="1" applyAlignment="1" applyProtection="1">
      <alignment horizontal="center" vertical="center"/>
      <protection locked="0"/>
    </xf>
    <xf numFmtId="44" fontId="5" fillId="8" borderId="29" xfId="3" applyFont="1" applyFill="1" applyBorder="1" applyAlignment="1" applyProtection="1">
      <alignment vertical="center"/>
      <protection locked="0"/>
    </xf>
    <xf numFmtId="164" fontId="5" fillId="8" borderId="29" xfId="3" applyNumberFormat="1" applyFont="1" applyFill="1" applyBorder="1" applyAlignment="1" applyProtection="1">
      <alignment vertical="center"/>
      <protection locked="0"/>
    </xf>
    <xf numFmtId="1" fontId="5" fillId="8" borderId="29" xfId="2" applyNumberFormat="1" applyFont="1" applyFill="1" applyBorder="1" applyAlignment="1" applyProtection="1">
      <alignment horizontal="center" vertical="center"/>
      <protection locked="0"/>
    </xf>
    <xf numFmtId="1" fontId="5" fillId="0" borderId="29" xfId="1" applyNumberFormat="1" applyBorder="1" applyAlignment="1" applyProtection="1">
      <alignment horizontal="center" vertical="center"/>
      <protection locked="0"/>
    </xf>
    <xf numFmtId="4" fontId="5" fillId="3" borderId="30" xfId="1" applyNumberFormat="1" applyFill="1" applyBorder="1" applyAlignment="1">
      <alignment horizontal="center" vertical="center"/>
    </xf>
    <xf numFmtId="4" fontId="5" fillId="3" borderId="54" xfId="1" applyNumberFormat="1" applyFill="1" applyBorder="1" applyAlignment="1">
      <alignment horizontal="center" vertical="center"/>
    </xf>
    <xf numFmtId="4" fontId="5" fillId="3" borderId="28" xfId="1" applyNumberFormat="1" applyFill="1" applyBorder="1" applyAlignment="1">
      <alignment horizontal="center" vertical="center"/>
    </xf>
    <xf numFmtId="10" fontId="5" fillId="3" borderId="59" xfId="4" applyNumberFormat="1" applyFont="1" applyFill="1" applyBorder="1" applyAlignment="1" applyProtection="1">
      <alignment horizontal="center" vertical="center"/>
    </xf>
    <xf numFmtId="10" fontId="5" fillId="3" borderId="60" xfId="4" applyNumberFormat="1" applyFont="1" applyFill="1" applyBorder="1" applyAlignment="1" applyProtection="1">
      <alignment horizontal="center" vertical="center"/>
    </xf>
    <xf numFmtId="0" fontId="7" fillId="5" borderId="17" xfId="1" applyFont="1" applyFill="1" applyBorder="1" applyAlignment="1" applyProtection="1">
      <alignment vertical="center" wrapText="1"/>
      <protection hidden="1"/>
    </xf>
    <xf numFmtId="0" fontId="7" fillId="5" borderId="18" xfId="1" applyFont="1" applyFill="1" applyBorder="1" applyAlignment="1" applyProtection="1">
      <alignment vertical="center" wrapText="1"/>
      <protection hidden="1"/>
    </xf>
    <xf numFmtId="0" fontId="7" fillId="0" borderId="18" xfId="1" applyFont="1" applyBorder="1" applyAlignment="1" applyProtection="1">
      <alignment horizontal="center" vertical="center" wrapText="1"/>
      <protection hidden="1"/>
    </xf>
    <xf numFmtId="0" fontId="5" fillId="0" borderId="18" xfId="1" applyBorder="1" applyAlignment="1">
      <alignment horizontal="center" vertical="center" wrapText="1"/>
    </xf>
    <xf numFmtId="4" fontId="7" fillId="0" borderId="18" xfId="1" applyNumberFormat="1" applyFont="1" applyBorder="1" applyAlignment="1" applyProtection="1">
      <alignment horizontal="center" vertical="center" wrapText="1"/>
      <protection hidden="1"/>
    </xf>
    <xf numFmtId="0" fontId="25" fillId="4" borderId="17" xfId="1" applyFont="1" applyFill="1" applyBorder="1" applyAlignment="1" applyProtection="1">
      <alignment horizontal="left" vertical="center" wrapText="1"/>
      <protection hidden="1"/>
    </xf>
    <xf numFmtId="0" fontId="25" fillId="4" borderId="18" xfId="1" applyFont="1" applyFill="1" applyBorder="1" applyAlignment="1" applyProtection="1">
      <alignment horizontal="left" vertical="center" wrapText="1"/>
      <protection hidden="1"/>
    </xf>
    <xf numFmtId="0" fontId="19" fillId="6" borderId="18" xfId="1" applyFont="1" applyFill="1" applyBorder="1" applyAlignment="1" applyProtection="1">
      <alignment horizontal="left" vertical="center" wrapText="1"/>
      <protection hidden="1"/>
    </xf>
    <xf numFmtId="0" fontId="19" fillId="6" borderId="19" xfId="1" applyFont="1" applyFill="1" applyBorder="1" applyAlignment="1" applyProtection="1">
      <alignment horizontal="left" vertical="center" wrapText="1"/>
      <protection hidden="1"/>
    </xf>
    <xf numFmtId="10" fontId="5" fillId="3" borderId="55" xfId="4" applyNumberFormat="1" applyFont="1" applyFill="1" applyBorder="1" applyAlignment="1" applyProtection="1">
      <alignment horizontal="center" vertical="center"/>
    </xf>
    <xf numFmtId="10" fontId="5" fillId="3" borderId="0" xfId="4" applyNumberFormat="1" applyFont="1" applyFill="1" applyBorder="1" applyAlignment="1" applyProtection="1">
      <alignment horizontal="center" vertical="center"/>
    </xf>
    <xf numFmtId="0" fontId="7" fillId="5" borderId="41" xfId="1" applyFont="1" applyFill="1" applyBorder="1" applyAlignment="1" applyProtection="1">
      <alignment vertical="center" wrapText="1"/>
      <protection hidden="1"/>
    </xf>
    <xf numFmtId="0" fontId="5" fillId="0" borderId="42" xfId="1" applyBorder="1" applyAlignment="1" applyProtection="1">
      <alignment vertical="center"/>
      <protection hidden="1"/>
    </xf>
    <xf numFmtId="10" fontId="5" fillId="3" borderId="30" xfId="4" applyNumberFormat="1" applyFont="1" applyFill="1" applyBorder="1" applyAlignment="1" applyProtection="1">
      <alignment horizontal="center" vertical="center"/>
    </xf>
    <xf numFmtId="10" fontId="5" fillId="3" borderId="54" xfId="4" applyNumberFormat="1" applyFont="1" applyFill="1" applyBorder="1" applyAlignment="1" applyProtection="1">
      <alignment horizontal="center" vertical="center"/>
    </xf>
    <xf numFmtId="44" fontId="5" fillId="6" borderId="55" xfId="3" applyFont="1" applyFill="1" applyBorder="1" applyAlignment="1" applyProtection="1">
      <alignment horizontal="center" vertical="center"/>
      <protection locked="0"/>
    </xf>
    <xf numFmtId="44" fontId="5" fillId="6" borderId="56" xfId="3" applyFont="1" applyFill="1" applyBorder="1" applyAlignment="1" applyProtection="1">
      <alignment horizontal="center" vertical="center"/>
      <protection locked="0"/>
    </xf>
    <xf numFmtId="44" fontId="5" fillId="6" borderId="59" xfId="3" applyFont="1" applyFill="1" applyBorder="1" applyAlignment="1" applyProtection="1">
      <alignment horizontal="center" vertical="center"/>
      <protection locked="0"/>
    </xf>
    <xf numFmtId="44" fontId="5" fillId="6" borderId="36" xfId="3" applyFont="1" applyFill="1" applyBorder="1" applyAlignment="1" applyProtection="1">
      <alignment horizontal="center" vertical="center"/>
      <protection locked="0"/>
    </xf>
    <xf numFmtId="4" fontId="5" fillId="3" borderId="55" xfId="1" applyNumberFormat="1" applyFill="1" applyBorder="1" applyAlignment="1" applyProtection="1">
      <alignment horizontal="center" vertical="center"/>
      <protection locked="0"/>
    </xf>
    <xf numFmtId="4" fontId="5" fillId="3" borderId="0" xfId="1" applyNumberFormat="1" applyFill="1" applyAlignment="1" applyProtection="1">
      <alignment horizontal="center" vertical="center"/>
      <protection locked="0"/>
    </xf>
    <xf numFmtId="4" fontId="5" fillId="3" borderId="56" xfId="1" applyNumberFormat="1" applyFill="1" applyBorder="1" applyAlignment="1" applyProtection="1">
      <alignment horizontal="center" vertical="center"/>
      <protection locked="0"/>
    </xf>
    <xf numFmtId="4" fontId="5" fillId="3" borderId="59" xfId="1" applyNumberFormat="1" applyFill="1" applyBorder="1" applyAlignment="1" applyProtection="1">
      <alignment horizontal="center" vertical="center"/>
      <protection locked="0"/>
    </xf>
    <xf numFmtId="4" fontId="5" fillId="3" borderId="60" xfId="1" applyNumberFormat="1" applyFill="1" applyBorder="1" applyAlignment="1" applyProtection="1">
      <alignment horizontal="center" vertical="center"/>
      <protection locked="0"/>
    </xf>
    <xf numFmtId="4" fontId="5" fillId="3" borderId="36" xfId="1" applyNumberFormat="1" applyFill="1" applyBorder="1" applyAlignment="1" applyProtection="1">
      <alignment horizontal="center" vertical="center"/>
      <protection locked="0"/>
    </xf>
    <xf numFmtId="44" fontId="5" fillId="6" borderId="30" xfId="3" applyFont="1" applyFill="1" applyBorder="1" applyAlignment="1" applyProtection="1">
      <alignment horizontal="center" vertical="center"/>
      <protection locked="0"/>
    </xf>
    <xf numFmtId="44" fontId="5" fillId="6" borderId="28" xfId="3" applyFont="1" applyFill="1" applyBorder="1" applyAlignment="1" applyProtection="1">
      <alignment horizontal="center" vertical="center"/>
      <protection locked="0"/>
    </xf>
    <xf numFmtId="4" fontId="5" fillId="7" borderId="4" xfId="1" applyNumberFormat="1" applyFill="1" applyBorder="1" applyAlignment="1" applyProtection="1">
      <alignment horizontal="center" vertical="center" wrapText="1"/>
      <protection locked="0"/>
    </xf>
    <xf numFmtId="4" fontId="5" fillId="7" borderId="29" xfId="1" applyNumberFormat="1" applyFill="1" applyBorder="1" applyAlignment="1" applyProtection="1">
      <alignment horizontal="left" vertical="center" wrapText="1"/>
      <protection locked="0"/>
    </xf>
    <xf numFmtId="0" fontId="26" fillId="4" borderId="35" xfId="1" applyFont="1" applyFill="1" applyBorder="1" applyAlignment="1" applyProtection="1">
      <alignment horizontal="right" vertical="center"/>
      <protection hidden="1"/>
    </xf>
    <xf numFmtId="0" fontId="23" fillId="4" borderId="35" xfId="1" applyFont="1" applyFill="1" applyBorder="1" applyAlignment="1" applyProtection="1">
      <alignment horizontal="right" vertical="center"/>
      <protection hidden="1"/>
    </xf>
    <xf numFmtId="0" fontId="25" fillId="4" borderId="10" xfId="1" applyFont="1" applyFill="1" applyBorder="1" applyAlignment="1" applyProtection="1">
      <alignment horizontal="left" vertical="center" wrapText="1"/>
      <protection hidden="1"/>
    </xf>
    <xf numFmtId="0" fontId="25" fillId="4" borderId="11" xfId="1" applyFont="1" applyFill="1" applyBorder="1" applyAlignment="1" applyProtection="1">
      <alignment horizontal="left" vertical="center" wrapText="1"/>
      <protection hidden="1"/>
    </xf>
    <xf numFmtId="0" fontId="25" fillId="4" borderId="12" xfId="1" applyFont="1" applyFill="1" applyBorder="1" applyAlignment="1" applyProtection="1">
      <alignment horizontal="left" vertical="center" wrapText="1"/>
      <protection hidden="1"/>
    </xf>
    <xf numFmtId="0" fontId="7" fillId="5" borderId="62" xfId="1" applyFont="1" applyFill="1" applyBorder="1" applyAlignment="1" applyProtection="1">
      <alignment horizontal="left" vertical="center" wrapText="1"/>
      <protection hidden="1"/>
    </xf>
    <xf numFmtId="0" fontId="7" fillId="5" borderId="63" xfId="1" applyFont="1" applyFill="1" applyBorder="1" applyAlignment="1" applyProtection="1">
      <alignment horizontal="left" vertical="center" wrapText="1"/>
      <protection hidden="1"/>
    </xf>
    <xf numFmtId="0" fontId="7" fillId="5" borderId="20" xfId="1" applyFont="1" applyFill="1" applyBorder="1" applyAlignment="1" applyProtection="1">
      <alignment horizontal="left" vertical="center" wrapText="1"/>
      <protection hidden="1"/>
    </xf>
    <xf numFmtId="0" fontId="7" fillId="0" borderId="30" xfId="1" applyFont="1" applyBorder="1" applyAlignment="1" applyProtection="1">
      <alignment horizontal="left" vertical="center" wrapText="1"/>
      <protection hidden="1"/>
    </xf>
    <xf numFmtId="0" fontId="7" fillId="0" borderId="54" xfId="1" applyFont="1" applyBorder="1" applyAlignment="1" applyProtection="1">
      <alignment horizontal="left" vertical="center" wrapText="1"/>
      <protection hidden="1"/>
    </xf>
    <xf numFmtId="4" fontId="5" fillId="7" borderId="4" xfId="1" applyNumberFormat="1" applyFill="1" applyBorder="1" applyAlignment="1" applyProtection="1">
      <alignment horizontal="left" vertical="center" wrapText="1"/>
      <protection locked="0"/>
    </xf>
    <xf numFmtId="0" fontId="7" fillId="0" borderId="7" xfId="1" applyFont="1" applyBorder="1" applyAlignment="1" applyProtection="1">
      <alignment vertical="center" wrapText="1"/>
      <protection hidden="1"/>
    </xf>
    <xf numFmtId="0" fontId="5" fillId="0" borderId="8" xfId="1" applyBorder="1" applyAlignment="1" applyProtection="1">
      <alignment vertical="center" wrapText="1"/>
      <protection hidden="1"/>
    </xf>
    <xf numFmtId="0" fontId="5" fillId="0" borderId="8" xfId="1" applyBorder="1" applyAlignment="1" applyProtection="1">
      <alignment vertical="center"/>
      <protection hidden="1"/>
    </xf>
    <xf numFmtId="0" fontId="5" fillId="0" borderId="59" xfId="1" applyBorder="1" applyAlignment="1" applyProtection="1">
      <alignment vertical="center"/>
      <protection hidden="1"/>
    </xf>
    <xf numFmtId="10" fontId="5" fillId="3" borderId="55" xfId="4" applyNumberFormat="1" applyFont="1" applyFill="1" applyBorder="1" applyAlignment="1" applyProtection="1">
      <alignment horizontal="center" vertical="center"/>
      <protection locked="0"/>
    </xf>
    <xf numFmtId="10" fontId="5" fillId="3" borderId="0" xfId="4" applyNumberFormat="1" applyFont="1" applyFill="1" applyBorder="1" applyAlignment="1" applyProtection="1">
      <alignment horizontal="center" vertical="center"/>
      <protection locked="0"/>
    </xf>
    <xf numFmtId="0" fontId="24" fillId="4" borderId="41" xfId="1" applyFont="1" applyFill="1" applyBorder="1" applyAlignment="1" applyProtection="1">
      <alignment horizontal="right" vertical="center"/>
      <protection hidden="1"/>
    </xf>
    <xf numFmtId="0" fontId="24" fillId="4" borderId="42" xfId="1" applyFont="1" applyFill="1" applyBorder="1" applyAlignment="1" applyProtection="1">
      <alignment horizontal="right" vertical="center"/>
      <protection hidden="1"/>
    </xf>
    <xf numFmtId="0" fontId="24" fillId="4" borderId="43" xfId="1" applyFont="1" applyFill="1" applyBorder="1" applyAlignment="1" applyProtection="1">
      <alignment horizontal="right" vertical="center"/>
      <protection hidden="1"/>
    </xf>
    <xf numFmtId="0" fontId="7" fillId="5" borderId="25" xfId="1" applyFont="1" applyFill="1" applyBorder="1" applyAlignment="1" applyProtection="1">
      <alignment vertical="center" wrapText="1"/>
      <protection hidden="1"/>
    </xf>
    <xf numFmtId="10" fontId="5" fillId="3" borderId="30" xfId="4" applyNumberFormat="1" applyFont="1" applyFill="1" applyBorder="1" applyAlignment="1" applyProtection="1">
      <alignment horizontal="center" vertical="center"/>
      <protection locked="0"/>
    </xf>
    <xf numFmtId="10" fontId="5" fillId="3" borderId="54" xfId="4" applyNumberFormat="1" applyFont="1" applyFill="1" applyBorder="1" applyAlignment="1" applyProtection="1">
      <alignment horizontal="center" vertical="center"/>
      <protection locked="0"/>
    </xf>
    <xf numFmtId="0" fontId="17" fillId="12" borderId="0" xfId="1" applyFont="1" applyFill="1" applyAlignment="1" applyProtection="1">
      <alignment vertical="center" wrapText="1"/>
      <protection hidden="1"/>
    </xf>
    <xf numFmtId="4" fontId="5" fillId="3" borderId="30" xfId="1" applyNumberFormat="1" applyFill="1" applyBorder="1" applyAlignment="1" applyProtection="1">
      <alignment horizontal="center" vertical="center"/>
      <protection locked="0"/>
    </xf>
    <xf numFmtId="4" fontId="5" fillId="3" borderId="54" xfId="1" applyNumberFormat="1" applyFill="1" applyBorder="1" applyAlignment="1" applyProtection="1">
      <alignment horizontal="center" vertical="center"/>
      <protection locked="0"/>
    </xf>
    <xf numFmtId="4" fontId="5" fillId="3" borderId="28" xfId="1" applyNumberFormat="1" applyFill="1" applyBorder="1" applyAlignment="1" applyProtection="1">
      <alignment horizontal="center" vertical="center"/>
      <protection locked="0"/>
    </xf>
    <xf numFmtId="10" fontId="5" fillId="3" borderId="59" xfId="4" applyNumberFormat="1" applyFont="1" applyFill="1" applyBorder="1" applyAlignment="1" applyProtection="1">
      <alignment horizontal="center" vertical="center"/>
      <protection locked="0"/>
    </xf>
    <xf numFmtId="10" fontId="5" fillId="3" borderId="60" xfId="4" applyNumberFormat="1" applyFont="1" applyFill="1" applyBorder="1" applyAlignment="1" applyProtection="1">
      <alignment horizontal="center" vertical="center"/>
      <protection locked="0"/>
    </xf>
    <xf numFmtId="0" fontId="25" fillId="4" borderId="10" xfId="1" applyFont="1" applyFill="1" applyBorder="1" applyAlignment="1" applyProtection="1">
      <alignment vertical="center" wrapText="1"/>
      <protection hidden="1"/>
    </xf>
    <xf numFmtId="0" fontId="25" fillId="4" borderId="11" xfId="1" applyFont="1" applyFill="1" applyBorder="1" applyAlignment="1" applyProtection="1">
      <alignment vertical="center" wrapText="1"/>
      <protection hidden="1"/>
    </xf>
    <xf numFmtId="0" fontId="25" fillId="4" borderId="12" xfId="1" applyFont="1" applyFill="1" applyBorder="1" applyAlignment="1" applyProtection="1">
      <alignment vertical="center" wrapText="1"/>
      <protection hidden="1"/>
    </xf>
    <xf numFmtId="10" fontId="5" fillId="3" borderId="22" xfId="4" applyNumberFormat="1" applyFont="1" applyFill="1" applyBorder="1" applyAlignment="1" applyProtection="1">
      <alignment horizontal="center" vertical="center"/>
      <protection hidden="1"/>
    </xf>
    <xf numFmtId="10" fontId="5" fillId="3" borderId="0" xfId="4" applyNumberFormat="1" applyFont="1" applyFill="1" applyBorder="1" applyAlignment="1" applyProtection="1">
      <alignment horizontal="center" vertical="center"/>
      <protection hidden="1"/>
    </xf>
    <xf numFmtId="10" fontId="5" fillId="3" borderId="13" xfId="4" applyNumberFormat="1" applyFont="1" applyFill="1" applyBorder="1" applyAlignment="1" applyProtection="1">
      <alignment horizontal="center" vertical="center"/>
      <protection hidden="1"/>
    </xf>
    <xf numFmtId="0" fontId="7" fillId="3" borderId="22" xfId="1" applyFont="1" applyFill="1" applyBorder="1" applyAlignment="1" applyProtection="1">
      <alignment horizontal="right" vertical="center"/>
      <protection hidden="1"/>
    </xf>
    <xf numFmtId="0" fontId="7" fillId="3" borderId="0" xfId="1" applyFont="1" applyFill="1" applyAlignment="1" applyProtection="1">
      <alignment horizontal="right" vertical="center"/>
      <protection hidden="1"/>
    </xf>
    <xf numFmtId="0" fontId="7" fillId="3" borderId="13" xfId="1" applyFont="1" applyFill="1" applyBorder="1" applyAlignment="1" applyProtection="1">
      <alignment horizontal="right" vertical="center"/>
      <protection hidden="1"/>
    </xf>
    <xf numFmtId="0" fontId="5" fillId="3" borderId="22" xfId="1" applyFill="1" applyBorder="1" applyAlignment="1" applyProtection="1">
      <alignment horizontal="center" vertical="center"/>
      <protection hidden="1"/>
    </xf>
    <xf numFmtId="0" fontId="5" fillId="3" borderId="0" xfId="1" applyFill="1" applyAlignment="1" applyProtection="1">
      <alignment horizontal="center" vertical="center"/>
      <protection hidden="1"/>
    </xf>
    <xf numFmtId="0" fontId="7" fillId="3" borderId="44" xfId="1" applyFont="1" applyFill="1" applyBorder="1" applyAlignment="1" applyProtection="1">
      <alignment horizontal="right" vertical="center"/>
      <protection hidden="1"/>
    </xf>
    <xf numFmtId="0" fontId="7" fillId="3" borderId="27" xfId="1" applyFont="1" applyFill="1" applyBorder="1" applyAlignment="1" applyProtection="1">
      <alignment horizontal="right" vertical="center"/>
      <protection hidden="1"/>
    </xf>
    <xf numFmtId="0" fontId="7" fillId="3" borderId="31" xfId="1" applyFont="1" applyFill="1" applyBorder="1" applyAlignment="1" applyProtection="1">
      <alignment horizontal="right" vertical="center"/>
      <protection hidden="1"/>
    </xf>
    <xf numFmtId="0" fontId="25" fillId="4" borderId="41" xfId="1" applyFont="1" applyFill="1" applyBorder="1" applyAlignment="1" applyProtection="1">
      <alignment horizontal="right" vertical="center" wrapText="1"/>
      <protection hidden="1"/>
    </xf>
    <xf numFmtId="0" fontId="25" fillId="4" borderId="42" xfId="1" applyFont="1" applyFill="1" applyBorder="1" applyAlignment="1" applyProtection="1">
      <alignment horizontal="right" vertical="center" wrapText="1"/>
      <protection hidden="1"/>
    </xf>
    <xf numFmtId="0" fontId="25" fillId="4" borderId="43" xfId="1" applyFont="1" applyFill="1" applyBorder="1" applyAlignment="1" applyProtection="1">
      <alignment horizontal="right" vertical="center" wrapText="1"/>
      <protection hidden="1"/>
    </xf>
    <xf numFmtId="0" fontId="25" fillId="4" borderId="44" xfId="1" applyFont="1" applyFill="1" applyBorder="1" applyAlignment="1" applyProtection="1">
      <alignment horizontal="right" vertical="center" wrapText="1"/>
      <protection hidden="1"/>
    </xf>
    <xf numFmtId="0" fontId="25" fillId="4" borderId="27" xfId="1" applyFont="1" applyFill="1" applyBorder="1" applyAlignment="1" applyProtection="1">
      <alignment horizontal="right" vertical="center" wrapText="1"/>
      <protection hidden="1"/>
    </xf>
    <xf numFmtId="0" fontId="25" fillId="4" borderId="31" xfId="1" applyFont="1" applyFill="1" applyBorder="1" applyAlignment="1" applyProtection="1">
      <alignment horizontal="right" vertical="center" wrapText="1"/>
      <protection hidden="1"/>
    </xf>
    <xf numFmtId="0" fontId="25" fillId="4" borderId="41" xfId="1" applyFont="1" applyFill="1" applyBorder="1" applyAlignment="1" applyProtection="1">
      <alignment horizontal="left" vertical="center" wrapText="1"/>
      <protection hidden="1"/>
    </xf>
    <xf numFmtId="0" fontId="25" fillId="4" borderId="42" xfId="1" applyFont="1" applyFill="1" applyBorder="1" applyAlignment="1" applyProtection="1">
      <alignment horizontal="left" vertical="center" wrapText="1"/>
      <protection hidden="1"/>
    </xf>
    <xf numFmtId="0" fontId="25" fillId="4" borderId="43" xfId="1" applyFont="1" applyFill="1" applyBorder="1" applyAlignment="1" applyProtection="1">
      <alignment horizontal="left" vertical="center" wrapText="1"/>
      <protection hidden="1"/>
    </xf>
    <xf numFmtId="44" fontId="5" fillId="8" borderId="29" xfId="3" applyFont="1" applyFill="1" applyBorder="1" applyAlignment="1" applyProtection="1">
      <alignment horizontal="center" vertical="center"/>
      <protection locked="0"/>
    </xf>
    <xf numFmtId="44" fontId="5" fillId="8" borderId="4" xfId="3" applyFont="1" applyFill="1" applyBorder="1" applyAlignment="1" applyProtection="1">
      <alignment horizontal="center" vertical="center"/>
      <protection locked="0"/>
    </xf>
    <xf numFmtId="0" fontId="5" fillId="0" borderId="3" xfId="1" applyBorder="1" applyAlignment="1">
      <alignment horizontal="left" vertical="center"/>
    </xf>
    <xf numFmtId="0" fontId="5" fillId="0" borderId="4" xfId="1" applyBorder="1" applyAlignment="1">
      <alignment horizontal="left" vertical="center"/>
    </xf>
    <xf numFmtId="0" fontId="7" fillId="5" borderId="5" xfId="1" applyFont="1" applyFill="1" applyBorder="1" applyAlignment="1" applyProtection="1">
      <alignment horizontal="left" vertical="center"/>
      <protection hidden="1"/>
    </xf>
    <xf numFmtId="0" fontId="7" fillId="5" borderId="6" xfId="1" applyFont="1" applyFill="1" applyBorder="1" applyAlignment="1" applyProtection="1">
      <alignment horizontal="left" vertical="center"/>
      <protection hidden="1"/>
    </xf>
    <xf numFmtId="4" fontId="5" fillId="5" borderId="6" xfId="1" applyNumberFormat="1" applyFill="1" applyBorder="1" applyAlignment="1" applyProtection="1">
      <alignment horizontal="center" vertical="center"/>
      <protection hidden="1"/>
    </xf>
    <xf numFmtId="0" fontId="5" fillId="0" borderId="25" xfId="1" applyBorder="1" applyAlignment="1" applyProtection="1">
      <alignment vertical="center"/>
      <protection hidden="1"/>
    </xf>
    <xf numFmtId="0" fontId="7" fillId="0" borderId="18" xfId="1" applyFont="1" applyBorder="1" applyAlignment="1" applyProtection="1">
      <alignment horizontal="center" vertical="center" wrapText="1"/>
      <protection locked="0" hidden="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7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52" xfId="0" applyFont="1" applyFill="1" applyBorder="1" applyAlignment="1">
      <alignment horizontal="center" vertical="center" wrapText="1"/>
    </xf>
    <xf numFmtId="4" fontId="5" fillId="3" borderId="85" xfId="1" applyNumberFormat="1" applyFill="1" applyBorder="1" applyAlignment="1" applyProtection="1">
      <alignment horizontal="center" vertical="center"/>
      <protection locked="0"/>
    </xf>
    <xf numFmtId="4" fontId="5" fillId="3" borderId="86" xfId="1" applyNumberFormat="1" applyFill="1" applyBorder="1" applyAlignment="1" applyProtection="1">
      <alignment horizontal="center" vertical="center"/>
      <protection locked="0"/>
    </xf>
    <xf numFmtId="4" fontId="5" fillId="3" borderId="87" xfId="1" applyNumberFormat="1" applyFill="1" applyBorder="1" applyAlignment="1" applyProtection="1">
      <alignment horizontal="center" vertical="center"/>
      <protection locked="0"/>
    </xf>
    <xf numFmtId="4" fontId="5" fillId="3" borderId="88" xfId="1" applyNumberFormat="1" applyFill="1" applyBorder="1" applyAlignment="1" applyProtection="1">
      <alignment horizontal="center" vertical="center"/>
      <protection locked="0"/>
    </xf>
    <xf numFmtId="4" fontId="5" fillId="3" borderId="89" xfId="1" applyNumberFormat="1" applyFill="1" applyBorder="1" applyAlignment="1" applyProtection="1">
      <alignment horizontal="center" vertical="center"/>
      <protection locked="0"/>
    </xf>
    <xf numFmtId="0" fontId="7" fillId="5" borderId="42" xfId="1" applyFont="1" applyFill="1" applyBorder="1" applyAlignment="1" applyProtection="1">
      <alignment horizontal="left" vertical="center" wrapText="1"/>
      <protection hidden="1"/>
    </xf>
    <xf numFmtId="0" fontId="7" fillId="5" borderId="49" xfId="1" applyFont="1" applyFill="1" applyBorder="1" applyAlignment="1" applyProtection="1">
      <alignment horizontal="left" vertical="center" wrapText="1"/>
      <protection hidden="1"/>
    </xf>
    <xf numFmtId="4" fontId="5" fillId="3" borderId="82" xfId="1" applyNumberFormat="1" applyFill="1" applyBorder="1" applyAlignment="1" applyProtection="1">
      <alignment horizontal="center" vertical="center"/>
      <protection locked="0"/>
    </xf>
    <xf numFmtId="4" fontId="5" fillId="3" borderId="83" xfId="1" applyNumberFormat="1" applyFill="1" applyBorder="1" applyAlignment="1" applyProtection="1">
      <alignment horizontal="center" vertical="center"/>
      <protection locked="0"/>
    </xf>
    <xf numFmtId="4" fontId="5" fillId="3" borderId="84" xfId="1" applyNumberFormat="1" applyFill="1" applyBorder="1" applyAlignment="1" applyProtection="1">
      <alignment horizontal="center" vertical="center"/>
      <protection locked="0"/>
    </xf>
    <xf numFmtId="0" fontId="24" fillId="4" borderId="41" xfId="1" applyFont="1" applyFill="1" applyBorder="1" applyAlignment="1" applyProtection="1">
      <alignment horizontal="center" vertical="center"/>
      <protection hidden="1"/>
    </xf>
    <xf numFmtId="0" fontId="24" fillId="4" borderId="42" xfId="1" applyFont="1" applyFill="1" applyBorder="1" applyAlignment="1" applyProtection="1">
      <alignment horizontal="center" vertical="center"/>
      <protection hidden="1"/>
    </xf>
    <xf numFmtId="0" fontId="24" fillId="4" borderId="43" xfId="1" applyFont="1" applyFill="1" applyBorder="1" applyAlignment="1" applyProtection="1">
      <alignment horizontal="center" vertical="center"/>
      <protection hidden="1"/>
    </xf>
    <xf numFmtId="0" fontId="9" fillId="4" borderId="10" xfId="1" applyFont="1" applyFill="1" applyBorder="1" applyAlignment="1" applyProtection="1">
      <alignment horizontal="right" vertical="center"/>
      <protection hidden="1"/>
    </xf>
    <xf numFmtId="0" fontId="9" fillId="4" borderId="11" xfId="1" applyFont="1" applyFill="1" applyBorder="1" applyAlignment="1" applyProtection="1">
      <alignment horizontal="right" vertical="center"/>
      <protection hidden="1"/>
    </xf>
    <xf numFmtId="0" fontId="9" fillId="4" borderId="12" xfId="1" applyFont="1" applyFill="1" applyBorder="1" applyAlignment="1" applyProtection="1">
      <alignment horizontal="right" vertical="center"/>
      <protection hidden="1"/>
    </xf>
    <xf numFmtId="0" fontId="25" fillId="4" borderId="10" xfId="9" applyFont="1" applyFill="1" applyBorder="1" applyAlignment="1" applyProtection="1">
      <alignment horizontal="left" vertical="center" wrapText="1"/>
      <protection hidden="1"/>
    </xf>
    <xf numFmtId="0" fontId="25" fillId="4" borderId="11" xfId="9" applyFont="1" applyFill="1" applyBorder="1" applyAlignment="1" applyProtection="1">
      <alignment horizontal="left" vertical="center" wrapText="1"/>
      <protection hidden="1"/>
    </xf>
    <xf numFmtId="0" fontId="25" fillId="4" borderId="12" xfId="9" applyFont="1" applyFill="1" applyBorder="1" applyAlignment="1" applyProtection="1">
      <alignment horizontal="left" vertical="center" wrapText="1"/>
      <protection hidden="1"/>
    </xf>
    <xf numFmtId="4" fontId="6" fillId="7" borderId="4" xfId="9" applyNumberFormat="1" applyFill="1" applyBorder="1" applyAlignment="1" applyProtection="1">
      <alignment horizontal="left" vertical="center" wrapText="1"/>
      <protection locked="0"/>
    </xf>
    <xf numFmtId="0" fontId="7" fillId="0" borderId="18" xfId="9" applyFont="1" applyBorder="1" applyAlignment="1" applyProtection="1">
      <alignment horizontal="left" vertical="center" wrapText="1"/>
      <protection hidden="1"/>
    </xf>
    <xf numFmtId="4" fontId="6" fillId="6" borderId="55" xfId="9" applyNumberFormat="1" applyFill="1" applyBorder="1" applyAlignment="1" applyProtection="1">
      <alignment horizontal="center" vertical="center"/>
      <protection locked="0"/>
    </xf>
    <xf numFmtId="4" fontId="6" fillId="6" borderId="0" xfId="9" applyNumberFormat="1" applyFill="1" applyAlignment="1" applyProtection="1">
      <alignment horizontal="center" vertical="center"/>
      <protection locked="0"/>
    </xf>
    <xf numFmtId="4" fontId="6" fillId="6" borderId="56" xfId="9" applyNumberFormat="1" applyFill="1" applyBorder="1" applyAlignment="1" applyProtection="1">
      <alignment horizontal="center" vertical="center"/>
      <protection locked="0"/>
    </xf>
    <xf numFmtId="0" fontId="25" fillId="4" borderId="32" xfId="9" applyFont="1" applyFill="1" applyBorder="1" applyAlignment="1" applyProtection="1">
      <alignment horizontal="left" vertical="center" wrapText="1"/>
      <protection hidden="1"/>
    </xf>
    <xf numFmtId="0" fontId="25" fillId="4" borderId="0" xfId="9" applyFont="1" applyFill="1" applyAlignment="1" applyProtection="1">
      <alignment horizontal="left" vertical="center" wrapText="1"/>
      <protection hidden="1"/>
    </xf>
    <xf numFmtId="0" fontId="25" fillId="4" borderId="33" xfId="9" applyFont="1" applyFill="1" applyBorder="1" applyAlignment="1" applyProtection="1">
      <alignment horizontal="left" vertical="center" wrapText="1"/>
      <protection hidden="1"/>
    </xf>
    <xf numFmtId="0" fontId="25" fillId="4" borderId="34" xfId="9" applyFont="1" applyFill="1" applyBorder="1" applyAlignment="1" applyProtection="1">
      <alignment horizontal="left" vertical="center" wrapText="1"/>
      <protection hidden="1"/>
    </xf>
    <xf numFmtId="0" fontId="7" fillId="0" borderId="17" xfId="9" applyFont="1" applyBorder="1" applyAlignment="1" applyProtection="1">
      <alignment horizontal="right" vertical="center" wrapText="1"/>
      <protection hidden="1"/>
    </xf>
    <xf numFmtId="0" fontId="6" fillId="0" borderId="18" xfId="9" applyBorder="1" applyAlignment="1" applyProtection="1">
      <alignment horizontal="right" vertical="center"/>
      <protection hidden="1"/>
    </xf>
    <xf numFmtId="0" fontId="7" fillId="0" borderId="5" xfId="9" applyFont="1" applyBorder="1" applyAlignment="1" applyProtection="1">
      <alignment horizontal="right" vertical="center" wrapText="1"/>
      <protection hidden="1"/>
    </xf>
    <xf numFmtId="0" fontId="6" fillId="0" borderId="6" xfId="9" applyBorder="1" applyAlignment="1" applyProtection="1">
      <alignment horizontal="right" vertical="center"/>
      <protection hidden="1"/>
    </xf>
    <xf numFmtId="4" fontId="6" fillId="7" borderId="29" xfId="9" applyNumberFormat="1" applyFill="1" applyBorder="1" applyAlignment="1" applyProtection="1">
      <alignment horizontal="left" vertical="center" wrapText="1"/>
      <protection locked="0"/>
    </xf>
    <xf numFmtId="168" fontId="5" fillId="8" borderId="4" xfId="1" applyNumberFormat="1" applyFill="1" applyBorder="1" applyAlignment="1" applyProtection="1">
      <alignment horizontal="center" vertical="center"/>
      <protection locked="0"/>
    </xf>
    <xf numFmtId="168" fontId="5" fillId="8" borderId="15" xfId="1" applyNumberFormat="1" applyFill="1" applyBorder="1" applyAlignment="1" applyProtection="1">
      <alignment horizontal="center" vertical="center"/>
      <protection locked="0"/>
    </xf>
    <xf numFmtId="10" fontId="23" fillId="4" borderId="5" xfId="10" applyNumberFormat="1" applyFont="1" applyFill="1" applyBorder="1" applyAlignment="1" applyProtection="1">
      <alignment horizontal="center" vertical="center"/>
      <protection hidden="1"/>
    </xf>
    <xf numFmtId="10" fontId="23" fillId="4" borderId="6" xfId="10" applyNumberFormat="1" applyFont="1" applyFill="1" applyBorder="1" applyAlignment="1" applyProtection="1">
      <alignment horizontal="center" vertical="center"/>
      <protection hidden="1"/>
    </xf>
    <xf numFmtId="10" fontId="23" fillId="4" borderId="16" xfId="10" applyNumberFormat="1" applyFont="1" applyFill="1" applyBorder="1" applyAlignment="1" applyProtection="1">
      <alignment horizontal="center" vertical="center"/>
      <protection hidden="1"/>
    </xf>
    <xf numFmtId="2" fontId="7" fillId="5" borderId="18" xfId="1" applyNumberFormat="1" applyFont="1" applyFill="1" applyBorder="1" applyAlignment="1" applyProtection="1">
      <alignment horizontal="center" vertical="center"/>
      <protection hidden="1"/>
    </xf>
    <xf numFmtId="0" fontId="7" fillId="5" borderId="18" xfId="1" applyFont="1" applyFill="1" applyBorder="1" applyAlignment="1" applyProtection="1">
      <alignment horizontal="center" vertical="center"/>
      <protection hidden="1"/>
    </xf>
    <xf numFmtId="0" fontId="7" fillId="5" borderId="19" xfId="1" applyFont="1" applyFill="1" applyBorder="1" applyAlignment="1" applyProtection="1">
      <alignment horizontal="center" vertical="center"/>
      <protection hidden="1"/>
    </xf>
    <xf numFmtId="0" fontId="32" fillId="4" borderId="10" xfId="1" applyFont="1" applyFill="1" applyBorder="1" applyAlignment="1" applyProtection="1">
      <alignment horizontal="center" vertical="center" wrapText="1"/>
      <protection hidden="1"/>
    </xf>
    <xf numFmtId="0" fontId="32" fillId="4" borderId="11" xfId="1" applyFont="1" applyFill="1" applyBorder="1" applyAlignment="1" applyProtection="1">
      <alignment horizontal="center" vertical="center" wrapText="1"/>
      <protection hidden="1"/>
    </xf>
    <xf numFmtId="0" fontId="32" fillId="4" borderId="12" xfId="1" applyFont="1" applyFill="1" applyBorder="1" applyAlignment="1" applyProtection="1">
      <alignment horizontal="center" vertical="center" wrapText="1"/>
      <protection hidden="1"/>
    </xf>
    <xf numFmtId="0" fontId="5" fillId="0" borderId="10" xfId="1" applyBorder="1" applyAlignment="1">
      <alignment vertical="center" wrapText="1"/>
    </xf>
    <xf numFmtId="0" fontId="5" fillId="0" borderId="11" xfId="1" applyBorder="1" applyAlignment="1">
      <alignment vertical="center" wrapText="1"/>
    </xf>
    <xf numFmtId="0" fontId="5" fillId="0" borderId="12" xfId="1" applyBorder="1" applyAlignment="1">
      <alignment vertical="center" wrapText="1"/>
    </xf>
    <xf numFmtId="0" fontId="5" fillId="0" borderId="41" xfId="1" applyBorder="1" applyAlignment="1">
      <alignment vertical="center" wrapText="1"/>
    </xf>
    <xf numFmtId="0" fontId="5" fillId="0" borderId="42" xfId="1" applyBorder="1" applyAlignment="1">
      <alignment vertical="center" wrapText="1"/>
    </xf>
    <xf numFmtId="0" fontId="5" fillId="0" borderId="43" xfId="1" applyBorder="1" applyAlignment="1">
      <alignment vertical="center" wrapText="1"/>
    </xf>
    <xf numFmtId="0" fontId="5" fillId="0" borderId="44" xfId="1" applyBorder="1" applyAlignment="1">
      <alignment vertical="center" wrapText="1"/>
    </xf>
    <xf numFmtId="0" fontId="5" fillId="0" borderId="27" xfId="1" applyBorder="1" applyAlignment="1">
      <alignment vertical="center" wrapText="1"/>
    </xf>
    <xf numFmtId="0" fontId="5" fillId="0" borderId="31" xfId="1" applyBorder="1" applyAlignment="1">
      <alignment vertical="center" wrapText="1"/>
    </xf>
    <xf numFmtId="0" fontId="32" fillId="4" borderId="45" xfId="1" applyFont="1" applyFill="1" applyBorder="1" applyAlignment="1" applyProtection="1">
      <alignment horizontal="center" vertical="center"/>
      <protection hidden="1"/>
    </xf>
    <xf numFmtId="0" fontId="32" fillId="4" borderId="45" xfId="1" applyFont="1" applyFill="1" applyBorder="1" applyAlignment="1">
      <alignment vertical="center"/>
    </xf>
    <xf numFmtId="10" fontId="5" fillId="4" borderId="47" xfId="10" applyNumberFormat="1" applyFont="1" applyFill="1" applyBorder="1" applyAlignment="1" applyProtection="1">
      <alignment horizontal="center" vertical="center"/>
      <protection hidden="1"/>
    </xf>
    <xf numFmtId="0" fontId="9" fillId="4" borderId="35" xfId="1" applyFont="1" applyFill="1" applyBorder="1" applyAlignment="1">
      <alignment horizontal="center" vertical="center" wrapText="1"/>
    </xf>
    <xf numFmtId="0" fontId="25" fillId="4" borderId="10" xfId="1" applyFont="1" applyFill="1" applyBorder="1" applyAlignment="1" applyProtection="1">
      <alignment horizontal="center" vertical="center" wrapText="1"/>
      <protection hidden="1"/>
    </xf>
    <xf numFmtId="0" fontId="25" fillId="4" borderId="12" xfId="1" applyFont="1" applyFill="1" applyBorder="1" applyAlignment="1" applyProtection="1">
      <alignment horizontal="center" vertical="center" wrapText="1"/>
      <protection hidden="1"/>
    </xf>
    <xf numFmtId="0" fontId="32" fillId="4" borderId="41" xfId="1" applyFont="1" applyFill="1" applyBorder="1" applyAlignment="1" applyProtection="1">
      <alignment horizontal="center" vertical="center" wrapText="1"/>
      <protection hidden="1"/>
    </xf>
    <xf numFmtId="0" fontId="32" fillId="4" borderId="42" xfId="1" applyFont="1" applyFill="1" applyBorder="1" applyAlignment="1">
      <alignment vertical="center" wrapText="1"/>
    </xf>
    <xf numFmtId="0" fontId="32" fillId="4" borderId="43" xfId="1" applyFont="1" applyFill="1" applyBorder="1" applyAlignment="1">
      <alignment vertical="center" wrapText="1"/>
    </xf>
  </cellXfs>
  <cellStyles count="12">
    <cellStyle name="Comma 2" xfId="2" xr:uid="{7C796E1F-8E91-432A-8F97-84D682CC0703}"/>
    <cellStyle name="Comma 8" xfId="6" xr:uid="{A6490149-A0BD-462A-9CA9-12D26264C515}"/>
    <cellStyle name="Currency" xfId="7" builtinId="4"/>
    <cellStyle name="Currency 2" xfId="3" xr:uid="{EDF24F6D-F332-4A44-B420-CFA363AA0899}"/>
    <cellStyle name="Currency 3" xfId="11" xr:uid="{168F8498-B110-4DFF-9F73-2C5BB7BAED82}"/>
    <cellStyle name="Normal" xfId="0" builtinId="0"/>
    <cellStyle name="Normal 106" xfId="5" xr:uid="{EC4EE373-88AF-484A-B2D4-65E2BB0E002E}"/>
    <cellStyle name="Normal 2" xfId="1" xr:uid="{ACCF808D-431D-469D-B9C9-94CC3860B346}"/>
    <cellStyle name="Normal 3" xfId="9" xr:uid="{145A71C7-5595-4F1F-B1C7-01EA68FC9A7C}"/>
    <cellStyle name="Percent" xfId="8" builtinId="5"/>
    <cellStyle name="Percent 2" xfId="4" xr:uid="{F762B91E-2EF2-44F6-93AB-5514BD335BEA}"/>
    <cellStyle name="Percent 3" xfId="10" xr:uid="{42BB7C0B-3809-4F91-8758-8476DD318611}"/>
  </cellStyles>
  <dxfs count="95">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s>
  <tableStyles count="0" defaultTableStyle="TableStyleMedium2" defaultPivotStyle="PivotStyleLight16"/>
  <colors>
    <mruColors>
      <color rgb="FF008768"/>
      <color rgb="FF00CC9B"/>
      <color rgb="FFFFFF99"/>
      <color rgb="FF00C495"/>
      <color rgb="FFFF7578"/>
      <color rgb="FFF0F0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012148441187205E-2"/>
          <c:y val="2.988318263895327E-2"/>
          <c:w val="0.56295648229156536"/>
          <c:h val="0.93425699819430286"/>
        </c:manualLayout>
      </c:layout>
      <c:pieChart>
        <c:varyColors val="1"/>
        <c:ser>
          <c:idx val="0"/>
          <c:order val="0"/>
          <c:tx>
            <c:strRef>
              <c:f>Summary!$O$14</c:f>
              <c:strCache>
                <c:ptCount val="1"/>
                <c:pt idx="0">
                  <c:v>Split</c:v>
                </c:pt>
              </c:strCache>
            </c:strRef>
          </c:tx>
          <c:spPr>
            <a:solidFill>
              <a:schemeClr val="bg1">
                <a:lumMod val="85000"/>
                <a:alpha val="99000"/>
              </a:schemeClr>
            </a:solidFill>
          </c:spPr>
          <c:dPt>
            <c:idx val="0"/>
            <c:bubble3D val="0"/>
            <c:spPr>
              <a:solidFill>
                <a:srgbClr val="008768">
                  <a:alpha val="99000"/>
                </a:srgbClr>
              </a:solidFill>
              <a:ln w="19050">
                <a:solidFill>
                  <a:schemeClr val="lt1"/>
                </a:solidFill>
              </a:ln>
              <a:effectLst/>
            </c:spPr>
            <c:extLst>
              <c:ext xmlns:c16="http://schemas.microsoft.com/office/drawing/2014/chart" uri="{C3380CC4-5D6E-409C-BE32-E72D297353CC}">
                <c16:uniqueId val="{00000003-C1A0-4E55-99A6-306D5788E398}"/>
              </c:ext>
            </c:extLst>
          </c:dPt>
          <c:dPt>
            <c:idx val="1"/>
            <c:bubble3D val="0"/>
            <c:spPr>
              <a:solidFill>
                <a:schemeClr val="bg1">
                  <a:lumMod val="85000"/>
                  <a:alpha val="99000"/>
                </a:schemeClr>
              </a:solidFill>
              <a:ln w="19050">
                <a:noFill/>
              </a:ln>
              <a:effectLst/>
            </c:spPr>
            <c:extLst>
              <c:ext xmlns:c16="http://schemas.microsoft.com/office/drawing/2014/chart" uri="{C3380CC4-5D6E-409C-BE32-E72D297353CC}">
                <c16:uniqueId val="{00000005-C1A0-4E55-99A6-306D5788E398}"/>
              </c:ext>
            </c:extLst>
          </c:dPt>
          <c:dPt>
            <c:idx val="2"/>
            <c:bubble3D val="0"/>
            <c:spPr>
              <a:solidFill>
                <a:schemeClr val="bg1">
                  <a:alpha val="99000"/>
                </a:schemeClr>
              </a:solidFill>
              <a:ln w="19050">
                <a:solidFill>
                  <a:schemeClr val="bg1">
                    <a:lumMod val="75000"/>
                  </a:schemeClr>
                </a:solidFill>
              </a:ln>
              <a:effectLst/>
            </c:spPr>
            <c:extLst>
              <c:ext xmlns:c16="http://schemas.microsoft.com/office/drawing/2014/chart" uri="{C3380CC4-5D6E-409C-BE32-E72D297353CC}">
                <c16:uniqueId val="{00000004-C1A0-4E55-99A6-306D5788E398}"/>
              </c:ext>
            </c:extLst>
          </c:dPt>
          <c:dPt>
            <c:idx val="3"/>
            <c:bubble3D val="0"/>
            <c:spPr>
              <a:solidFill>
                <a:schemeClr val="bg1">
                  <a:lumMod val="50000"/>
                  <a:alpha val="99000"/>
                </a:schemeClr>
              </a:solidFill>
              <a:ln w="19050">
                <a:solidFill>
                  <a:schemeClr val="lt1"/>
                </a:solidFill>
              </a:ln>
              <a:effectLst/>
            </c:spPr>
            <c:extLst>
              <c:ext xmlns:c16="http://schemas.microsoft.com/office/drawing/2014/chart" uri="{C3380CC4-5D6E-409C-BE32-E72D297353CC}">
                <c16:uniqueId val="{0000000D-D510-4F54-9957-CCA21F4F0575}"/>
              </c:ext>
            </c:extLst>
          </c:dPt>
          <c:dPt>
            <c:idx val="4"/>
            <c:bubble3D val="0"/>
            <c:spPr>
              <a:solidFill>
                <a:srgbClr val="00CC9B">
                  <a:alpha val="98824"/>
                </a:srgbClr>
              </a:solidFill>
              <a:ln w="19050">
                <a:solidFill>
                  <a:schemeClr val="lt1"/>
                </a:solidFill>
              </a:ln>
              <a:effectLst/>
            </c:spPr>
            <c:extLst>
              <c:ext xmlns:c16="http://schemas.microsoft.com/office/drawing/2014/chart" uri="{C3380CC4-5D6E-409C-BE32-E72D297353CC}">
                <c16:uniqueId val="{0000000E-D510-4F54-9957-CCA21F4F0575}"/>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Summary!$L$15:$M$19</c:f>
              <c:strCache>
                <c:ptCount val="5"/>
                <c:pt idx="0">
                  <c:v>Direct Labour</c:v>
                </c:pt>
                <c:pt idx="1">
                  <c:v>Subcontractor Prices</c:v>
                </c:pt>
                <c:pt idx="2">
                  <c:v>Risk Contingency</c:v>
                </c:pt>
                <c:pt idx="3">
                  <c:v>Consumables</c:v>
                </c:pt>
                <c:pt idx="4">
                  <c:v>Equipment</c:v>
                </c:pt>
              </c:strCache>
            </c:strRef>
          </c:cat>
          <c:val>
            <c:numRef>
              <c:f>Summary!$O$15:$O$19</c:f>
              <c:numCache>
                <c:formatCode>0%</c:formatCode>
                <c:ptCount val="5"/>
                <c:pt idx="0">
                  <c:v>1</c:v>
                </c:pt>
                <c:pt idx="1">
                  <c:v>0</c:v>
                </c:pt>
                <c:pt idx="2">
                  <c:v>0</c:v>
                </c:pt>
                <c:pt idx="3">
                  <c:v>0</c:v>
                </c:pt>
                <c:pt idx="4">
                  <c:v>0</c:v>
                </c:pt>
              </c:numCache>
            </c:numRef>
          </c:val>
          <c:extLst>
            <c:ext xmlns:c16="http://schemas.microsoft.com/office/drawing/2014/chart" uri="{C3380CC4-5D6E-409C-BE32-E72D297353CC}">
              <c16:uniqueId val="{00000000-C1A0-4E55-99A6-306D5788E398}"/>
            </c:ext>
          </c:extLst>
        </c:ser>
        <c:ser>
          <c:idx val="1"/>
          <c:order val="1"/>
          <c:tx>
            <c:strRef>
              <c:f>Summary!$O$14</c:f>
              <c:strCache>
                <c:ptCount val="1"/>
                <c:pt idx="0">
                  <c:v>Split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7-264E-4632-8038-AC30943B3D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9-264E-4632-8038-AC30943B3D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B-264E-4632-8038-AC30943B3D37}"/>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Summary!$L$15:$M$19</c:f>
              <c:strCache>
                <c:ptCount val="5"/>
                <c:pt idx="0">
                  <c:v>Direct Labour</c:v>
                </c:pt>
                <c:pt idx="1">
                  <c:v>Subcontractor Prices</c:v>
                </c:pt>
                <c:pt idx="2">
                  <c:v>Risk Contingency</c:v>
                </c:pt>
                <c:pt idx="3">
                  <c:v>Consumables</c:v>
                </c:pt>
                <c:pt idx="4">
                  <c:v>Equipment</c:v>
                </c:pt>
              </c:strCache>
            </c:strRef>
          </c:cat>
          <c:val>
            <c:numRef>
              <c:f>Summary!$O$15:$O$17</c:f>
              <c:numCache>
                <c:formatCode>0%</c:formatCode>
                <c:ptCount val="3"/>
                <c:pt idx="0">
                  <c:v>1</c:v>
                </c:pt>
                <c:pt idx="1">
                  <c:v>0</c:v>
                </c:pt>
                <c:pt idx="2">
                  <c:v>0</c:v>
                </c:pt>
              </c:numCache>
            </c:numRef>
          </c:val>
          <c:extLst>
            <c:ext xmlns:c16="http://schemas.microsoft.com/office/drawing/2014/chart" uri="{C3380CC4-5D6E-409C-BE32-E72D297353CC}">
              <c16:uniqueId val="{00000001-C1A0-4E55-99A6-306D5788E398}"/>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342460798321611"/>
          <c:y val="0.14779349873742437"/>
          <c:w val="0.32145263243565858"/>
          <c:h val="0.7044505791815303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344573485211852E-2"/>
          <c:y val="2.1358928523525122E-2"/>
          <c:w val="0.43980567663389447"/>
          <c:h val="0.97048964640983681"/>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legend>
      <c:legendPos val="b"/>
      <c:layout>
        <c:manualLayout>
          <c:xMode val="edge"/>
          <c:yMode val="edge"/>
          <c:x val="0.6276665400365814"/>
          <c:y val="0.25287747271291461"/>
          <c:w val="0.31958025313270916"/>
          <c:h val="0.5309652378240750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739140</xdr:colOff>
      <xdr:row>10</xdr:row>
      <xdr:rowOff>40821</xdr:rowOff>
    </xdr:from>
    <xdr:to>
      <xdr:col>15</xdr:col>
      <xdr:colOff>93822</xdr:colOff>
      <xdr:row>28</xdr:row>
      <xdr:rowOff>17418</xdr:rowOff>
    </xdr:to>
    <xdr:sp macro="" textlink="">
      <xdr:nvSpPr>
        <xdr:cNvPr id="20" name="Rectangle 3">
          <a:extLst>
            <a:ext uri="{FF2B5EF4-FFF2-40B4-BE49-F238E27FC236}">
              <a16:creationId xmlns:a16="http://schemas.microsoft.com/office/drawing/2014/main" id="{A51FC00E-FBC0-4F37-A8FD-990C91101A85}"/>
            </a:ext>
          </a:extLst>
        </xdr:cNvPr>
        <xdr:cNvSpPr/>
      </xdr:nvSpPr>
      <xdr:spPr>
        <a:xfrm>
          <a:off x="10944497" y="2490107"/>
          <a:ext cx="3777004" cy="6508025"/>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857250</xdr:colOff>
      <xdr:row>20</xdr:row>
      <xdr:rowOff>95250</xdr:rowOff>
    </xdr:from>
    <xdr:to>
      <xdr:col>14</xdr:col>
      <xdr:colOff>855345</xdr:colOff>
      <xdr:row>27</xdr:row>
      <xdr:rowOff>176893</xdr:rowOff>
    </xdr:to>
    <xdr:graphicFrame macro="">
      <xdr:nvGraphicFramePr>
        <xdr:cNvPr id="6" name="Chart 5">
          <a:extLst>
            <a:ext uri="{FF2B5EF4-FFF2-40B4-BE49-F238E27FC236}">
              <a16:creationId xmlns:a16="http://schemas.microsoft.com/office/drawing/2014/main" id="{9BF38425-364A-46A2-8000-86E5ACC0E7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706418</xdr:colOff>
      <xdr:row>10</xdr:row>
      <xdr:rowOff>41014</xdr:rowOff>
    </xdr:from>
    <xdr:to>
      <xdr:col>10</xdr:col>
      <xdr:colOff>112059</xdr:colOff>
      <xdr:row>27</xdr:row>
      <xdr:rowOff>340178</xdr:rowOff>
    </xdr:to>
    <xdr:sp macro="" textlink="">
      <xdr:nvSpPr>
        <xdr:cNvPr id="19" name="Rectangle 7">
          <a:extLst>
            <a:ext uri="{FF2B5EF4-FFF2-40B4-BE49-F238E27FC236}">
              <a16:creationId xmlns:a16="http://schemas.microsoft.com/office/drawing/2014/main" id="{2A2BA98B-B6B3-43D0-A469-E3E45800810F}"/>
            </a:ext>
          </a:extLst>
        </xdr:cNvPr>
        <xdr:cNvSpPr/>
      </xdr:nvSpPr>
      <xdr:spPr>
        <a:xfrm>
          <a:off x="6326168" y="2490300"/>
          <a:ext cx="3991248" cy="6463199"/>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118108</xdr:colOff>
      <xdr:row>29</xdr:row>
      <xdr:rowOff>15716</xdr:rowOff>
    </xdr:from>
    <xdr:to>
      <xdr:col>6</xdr:col>
      <xdr:colOff>190500</xdr:colOff>
      <xdr:row>39</xdr:row>
      <xdr:rowOff>44824</xdr:rowOff>
    </xdr:to>
    <xdr:sp macro="" textlink="">
      <xdr:nvSpPr>
        <xdr:cNvPr id="18" name="Rectangle 8">
          <a:extLst>
            <a:ext uri="{FF2B5EF4-FFF2-40B4-BE49-F238E27FC236}">
              <a16:creationId xmlns:a16="http://schemas.microsoft.com/office/drawing/2014/main" id="{0EC47D74-E65E-45AA-99EA-9BFD60C61FA2}"/>
            </a:ext>
          </a:extLst>
        </xdr:cNvPr>
        <xdr:cNvSpPr/>
      </xdr:nvSpPr>
      <xdr:spPr>
        <a:xfrm>
          <a:off x="118108" y="8207216"/>
          <a:ext cx="6639039" cy="2651284"/>
        </a:xfrm>
        <a:prstGeom prst="rect">
          <a:avLst/>
        </a:prstGeom>
        <a:no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16</xdr:col>
      <xdr:colOff>0</xdr:colOff>
      <xdr:row>12</xdr:row>
      <xdr:rowOff>60383</xdr:rowOff>
    </xdr:from>
    <xdr:to>
      <xdr:col>21</xdr:col>
      <xdr:colOff>431778</xdr:colOff>
      <xdr:row>19</xdr:row>
      <xdr:rowOff>136071</xdr:rowOff>
    </xdr:to>
    <xdr:graphicFrame macro="">
      <xdr:nvGraphicFramePr>
        <xdr:cNvPr id="7" name="Chart 6">
          <a:extLst>
            <a:ext uri="{FF2B5EF4-FFF2-40B4-BE49-F238E27FC236}">
              <a16:creationId xmlns:a16="http://schemas.microsoft.com/office/drawing/2014/main" id="{0C28BCEE-4850-40AB-A88A-EF4D2CB08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strawbridge\Downloads\210430%20UEA%20TFM%20Pricing%20Schedule%20-%20UEA%20s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ders Instructions"/>
      <sheetName val="Summary"/>
      <sheetName val="Service Matrix"/>
      <sheetName val="Roles"/>
      <sheetName val="Management"/>
      <sheetName val="Helpdesk"/>
      <sheetName val="Cleaning &amp; Associated Services"/>
      <sheetName val="Hard FM PPM &amp; Reactive"/>
      <sheetName val="Hard FM PPM Sub-Con Breakdown"/>
      <sheetName val="Hard FM Reactive Sub-Con Breakd"/>
      <sheetName val="Grounds"/>
      <sheetName val="Security "/>
      <sheetName val="Waste Management"/>
      <sheetName val="Pest Control"/>
      <sheetName val="Window Cleaning"/>
      <sheetName val="Blank 4"/>
      <sheetName val="Blank 5"/>
      <sheetName val="Blank 6"/>
      <sheetName val="Mobilisation"/>
      <sheetName val="Works Projects"/>
      <sheetName val="Service Call Off "/>
      <sheetName val="Resource Call Off "/>
      <sheetName val="Site Information"/>
    </sheetNames>
    <sheetDataSet>
      <sheetData sheetId="0"/>
      <sheetData sheetId="1">
        <row r="22">
          <cell r="B22" t="str">
            <v>Helpdesk</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69CFC-5BB8-4CF4-84AF-20779BD24C6A}">
  <sheetPr codeName="Sheet1">
    <tabColor theme="0" tint="-0.14999847407452621"/>
  </sheetPr>
  <dimension ref="B2:B50"/>
  <sheetViews>
    <sheetView showGridLines="0" topLeftCell="A39" zoomScale="90" zoomScaleNormal="90" workbookViewId="0">
      <selection activeCell="B30" sqref="B30"/>
    </sheetView>
  </sheetViews>
  <sheetFormatPr defaultColWidth="8.85546875" defaultRowHeight="14.25" x14ac:dyDescent="0.2"/>
  <cols>
    <col min="1" max="1" width="2.42578125" style="1" customWidth="1"/>
    <col min="2" max="2" width="126.28515625" style="8" customWidth="1"/>
    <col min="3" max="16384" width="8.85546875" style="1"/>
  </cols>
  <sheetData>
    <row r="2" spans="2:2" s="7" customFormat="1" ht="18" x14ac:dyDescent="0.25">
      <c r="B2" s="372" t="s">
        <v>0</v>
      </c>
    </row>
    <row r="4" spans="2:2" s="8" customFormat="1" ht="19.899999999999999" customHeight="1" x14ac:dyDescent="0.25">
      <c r="B4" s="183" t="s">
        <v>1</v>
      </c>
    </row>
    <row r="5" spans="2:2" ht="55.9" customHeight="1" x14ac:dyDescent="0.2">
      <c r="B5" s="184" t="s">
        <v>135</v>
      </c>
    </row>
    <row r="6" spans="2:2" s="8" customFormat="1" ht="19.899999999999999" customHeight="1" x14ac:dyDescent="0.25">
      <c r="B6" s="185" t="s">
        <v>2</v>
      </c>
    </row>
    <row r="7" spans="2:2" ht="46.9" customHeight="1" x14ac:dyDescent="0.2">
      <c r="B7" s="186" t="s">
        <v>136</v>
      </c>
    </row>
    <row r="8" spans="2:2" ht="19.149999999999999" customHeight="1" x14ac:dyDescent="0.2">
      <c r="B8" s="186" t="s">
        <v>3</v>
      </c>
    </row>
    <row r="9" spans="2:2" ht="22.9" customHeight="1" x14ac:dyDescent="0.2">
      <c r="B9" s="184" t="s">
        <v>4</v>
      </c>
    </row>
    <row r="10" spans="2:2" ht="20.45" customHeight="1" x14ac:dyDescent="0.2">
      <c r="B10" s="224" t="s">
        <v>5</v>
      </c>
    </row>
    <row r="11" spans="2:2" ht="20.45" customHeight="1" x14ac:dyDescent="0.2">
      <c r="B11" s="224" t="s">
        <v>6</v>
      </c>
    </row>
    <row r="12" spans="2:2" ht="20.45" customHeight="1" x14ac:dyDescent="0.2">
      <c r="B12" s="224" t="s">
        <v>7</v>
      </c>
    </row>
    <row r="13" spans="2:2" x14ac:dyDescent="0.2">
      <c r="B13" s="187"/>
    </row>
    <row r="14" spans="2:2" s="8" customFormat="1" ht="23.65" customHeight="1" x14ac:dyDescent="0.25">
      <c r="B14" s="188" t="s">
        <v>217</v>
      </c>
    </row>
    <row r="15" spans="2:2" s="8" customFormat="1" ht="69.599999999999994" customHeight="1" x14ac:dyDescent="0.25">
      <c r="B15" s="189" t="s">
        <v>8</v>
      </c>
    </row>
    <row r="16" spans="2:2" ht="30.2" customHeight="1" x14ac:dyDescent="0.2">
      <c r="B16" s="189" t="s">
        <v>9</v>
      </c>
    </row>
    <row r="17" spans="2:2" ht="79.900000000000006" customHeight="1" x14ac:dyDescent="0.2">
      <c r="B17" s="189" t="s">
        <v>182</v>
      </c>
    </row>
    <row r="18" spans="2:2" ht="57.75" x14ac:dyDescent="0.2">
      <c r="B18" s="189" t="s">
        <v>183</v>
      </c>
    </row>
    <row r="19" spans="2:2" x14ac:dyDescent="0.2">
      <c r="B19" s="190"/>
    </row>
    <row r="20" spans="2:2" ht="23.65" customHeight="1" x14ac:dyDescent="0.2">
      <c r="B20" s="188" t="s">
        <v>218</v>
      </c>
    </row>
    <row r="21" spans="2:2" x14ac:dyDescent="0.2">
      <c r="B21" s="191" t="s">
        <v>221</v>
      </c>
    </row>
    <row r="22" spans="2:2" ht="15" x14ac:dyDescent="0.2">
      <c r="B22" s="189"/>
    </row>
    <row r="23" spans="2:2" ht="23.65" customHeight="1" x14ac:dyDescent="0.2">
      <c r="B23" s="188" t="s">
        <v>219</v>
      </c>
    </row>
    <row r="24" spans="2:2" x14ac:dyDescent="0.2">
      <c r="B24" s="191" t="s">
        <v>221</v>
      </c>
    </row>
    <row r="25" spans="2:2" ht="15" x14ac:dyDescent="0.2">
      <c r="B25" s="189"/>
    </row>
    <row r="26" spans="2:2" ht="23.65" customHeight="1" x14ac:dyDescent="0.2">
      <c r="B26" s="188" t="s">
        <v>220</v>
      </c>
    </row>
    <row r="27" spans="2:2" x14ac:dyDescent="0.2">
      <c r="B27" s="191" t="s">
        <v>221</v>
      </c>
    </row>
    <row r="28" spans="2:2" ht="15" x14ac:dyDescent="0.2">
      <c r="B28" s="189"/>
    </row>
    <row r="29" spans="2:2" ht="24" customHeight="1" x14ac:dyDescent="0.2">
      <c r="B29" s="188" t="s">
        <v>222</v>
      </c>
    </row>
    <row r="30" spans="2:2" customFormat="1" ht="19.149999999999999" customHeight="1" x14ac:dyDescent="0.25">
      <c r="B30" s="192" t="s">
        <v>10</v>
      </c>
    </row>
    <row r="31" spans="2:2" ht="40.9" customHeight="1" x14ac:dyDescent="0.2">
      <c r="B31" s="191" t="s">
        <v>223</v>
      </c>
    </row>
    <row r="32" spans="2:2" ht="15" x14ac:dyDescent="0.2">
      <c r="B32" s="225" t="s">
        <v>184</v>
      </c>
    </row>
    <row r="33" spans="2:2" ht="87" customHeight="1" x14ac:dyDescent="0.2">
      <c r="B33" s="184" t="s">
        <v>224</v>
      </c>
    </row>
    <row r="34" spans="2:2" ht="23.65" customHeight="1" x14ac:dyDescent="0.2">
      <c r="B34" s="188" t="s">
        <v>225</v>
      </c>
    </row>
    <row r="35" spans="2:2" x14ac:dyDescent="0.2">
      <c r="B35" s="186" t="s">
        <v>226</v>
      </c>
    </row>
    <row r="36" spans="2:2" ht="15" x14ac:dyDescent="0.2">
      <c r="B36" s="189"/>
    </row>
    <row r="37" spans="2:2" ht="23.65" customHeight="1" x14ac:dyDescent="0.2">
      <c r="B37" s="188" t="s">
        <v>227</v>
      </c>
    </row>
    <row r="38" spans="2:2" x14ac:dyDescent="0.2">
      <c r="B38" s="186" t="s">
        <v>226</v>
      </c>
    </row>
    <row r="39" spans="2:2" ht="15" x14ac:dyDescent="0.2">
      <c r="B39" s="189"/>
    </row>
    <row r="40" spans="2:2" ht="23.65" customHeight="1" x14ac:dyDescent="0.2">
      <c r="B40" s="188" t="s">
        <v>228</v>
      </c>
    </row>
    <row r="41" spans="2:2" x14ac:dyDescent="0.2">
      <c r="B41" s="186" t="s">
        <v>185</v>
      </c>
    </row>
    <row r="42" spans="2:2" ht="15" x14ac:dyDescent="0.2">
      <c r="B42" s="189"/>
    </row>
    <row r="43" spans="2:2" ht="24.6" customHeight="1" x14ac:dyDescent="0.2">
      <c r="B43" s="193" t="s">
        <v>177</v>
      </c>
    </row>
    <row r="44" spans="2:2" ht="58.15" customHeight="1" x14ac:dyDescent="0.2">
      <c r="B44" s="184" t="s">
        <v>229</v>
      </c>
    </row>
    <row r="45" spans="2:2" ht="24.6" customHeight="1" x14ac:dyDescent="0.2">
      <c r="B45" s="193" t="s">
        <v>230</v>
      </c>
    </row>
    <row r="46" spans="2:2" ht="57.6" customHeight="1" x14ac:dyDescent="0.2">
      <c r="B46" s="184" t="s">
        <v>231</v>
      </c>
    </row>
    <row r="47" spans="2:2" ht="24.6" customHeight="1" x14ac:dyDescent="0.2">
      <c r="B47" s="193" t="s">
        <v>178</v>
      </c>
    </row>
    <row r="48" spans="2:2" ht="78" customHeight="1" x14ac:dyDescent="0.2">
      <c r="B48" s="184" t="s">
        <v>232</v>
      </c>
    </row>
    <row r="49" spans="2:2" ht="43.15" customHeight="1" x14ac:dyDescent="0.2">
      <c r="B49" s="194" t="s">
        <v>233</v>
      </c>
    </row>
    <row r="50" spans="2:2" x14ac:dyDescent="0.2">
      <c r="B50" s="182"/>
    </row>
  </sheetData>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F187D-A5C5-4EEA-AF22-449B44914A53}">
  <sheetPr>
    <tabColor rgb="FF008768"/>
    <pageSetUpPr fitToPage="1"/>
  </sheetPr>
  <dimension ref="A1:AG498"/>
  <sheetViews>
    <sheetView showGridLines="0" zoomScale="80" zoomScaleNormal="80" zoomScaleSheetLayoutView="70" workbookViewId="0">
      <pane ySplit="8" topLeftCell="A70" activePane="bottomLeft" state="frozen"/>
      <selection pane="bottomLeft" activeCell="P24" sqref="P24"/>
    </sheetView>
  </sheetViews>
  <sheetFormatPr defaultColWidth="9.140625" defaultRowHeight="12.75" x14ac:dyDescent="0.25"/>
  <cols>
    <col min="1" max="1" width="2.85546875" style="14" customWidth="1"/>
    <col min="2" max="2" width="30.7109375" style="14" customWidth="1"/>
    <col min="3" max="3" width="10.7109375" style="22" customWidth="1"/>
    <col min="4" max="5" width="9.140625" style="14" customWidth="1"/>
    <col min="6" max="6" width="11.28515625" style="14" bestFit="1" customWidth="1"/>
    <col min="7" max="7" width="10.28515625" style="14" customWidth="1"/>
    <col min="8" max="9" width="12.140625" style="14" customWidth="1"/>
    <col min="10" max="10" width="13.140625" style="14" customWidth="1"/>
    <col min="11" max="12" width="11.7109375" style="14" customWidth="1"/>
    <col min="13" max="13" width="12.28515625" style="14" customWidth="1"/>
    <col min="14" max="14" width="11.42578125" style="14" customWidth="1"/>
    <col min="15" max="15" width="14.28515625" style="14" customWidth="1"/>
    <col min="16" max="16" width="15" style="14" customWidth="1"/>
    <col min="17" max="17" width="16.140625" style="14" customWidth="1"/>
    <col min="18" max="18" width="15" style="14" customWidth="1"/>
    <col min="19" max="19" width="19.28515625" style="14" customWidth="1"/>
    <col min="20" max="20" width="17.7109375" style="14" customWidth="1"/>
    <col min="21" max="21" width="9.140625" style="120"/>
    <col min="22" max="24" width="9.140625" style="12"/>
    <col min="25" max="31" width="9.140625" style="12" customWidth="1"/>
    <col min="32" max="32" width="9.140625" style="14" customWidth="1"/>
    <col min="33" max="16384" width="9.140625" style="14"/>
  </cols>
  <sheetData>
    <row r="1" spans="2:32" ht="17.45" customHeight="1" thickBot="1" x14ac:dyDescent="0.3">
      <c r="B1" s="12"/>
      <c r="C1" s="13"/>
      <c r="D1" s="12"/>
      <c r="E1" s="12"/>
      <c r="F1" s="12"/>
      <c r="G1" s="12"/>
      <c r="H1" s="12"/>
      <c r="I1" s="12"/>
      <c r="J1" s="12"/>
      <c r="K1" s="12"/>
      <c r="L1" s="12"/>
      <c r="M1" s="12"/>
      <c r="N1" s="12"/>
      <c r="O1" s="12"/>
      <c r="P1" s="12"/>
      <c r="Q1" s="12"/>
      <c r="R1" s="12"/>
      <c r="S1" s="12"/>
      <c r="T1" s="12"/>
    </row>
    <row r="2" spans="2:32" ht="18" customHeight="1" thickBot="1" x14ac:dyDescent="0.3">
      <c r="B2" s="436" t="s">
        <v>252</v>
      </c>
      <c r="C2" s="436"/>
      <c r="D2" s="436"/>
      <c r="E2" s="436"/>
      <c r="F2" s="436"/>
      <c r="G2" s="436"/>
      <c r="H2" s="436"/>
      <c r="I2" s="436"/>
      <c r="J2" s="436"/>
      <c r="K2" s="436"/>
      <c r="L2" s="436"/>
      <c r="M2" s="436"/>
      <c r="N2" s="41"/>
      <c r="O2" s="571" t="str">
        <f>"Total "&amp;Summary!B25&amp;" Price before Overheads and Profit"</f>
        <v>Total Grounds Maintenance Price before Overheads and Profit</v>
      </c>
      <c r="P2" s="572"/>
      <c r="Q2" s="572"/>
      <c r="R2" s="572"/>
      <c r="S2" s="573"/>
      <c r="T2" s="24">
        <f>SUMIF(O:O,O77,T:T)</f>
        <v>1.6100000000000006E-4</v>
      </c>
      <c r="AC2" s="15"/>
      <c r="AD2" s="15"/>
      <c r="AE2" s="15"/>
      <c r="AF2" s="16"/>
    </row>
    <row r="3" spans="2:32" ht="18" customHeight="1" thickBot="1" x14ac:dyDescent="0.3">
      <c r="B3" s="436"/>
      <c r="C3" s="436"/>
      <c r="D3" s="436"/>
      <c r="E3" s="436"/>
      <c r="F3" s="436"/>
      <c r="G3" s="436"/>
      <c r="H3" s="436"/>
      <c r="I3" s="436"/>
      <c r="J3" s="436"/>
      <c r="K3" s="436"/>
      <c r="L3" s="436"/>
      <c r="M3" s="436"/>
      <c r="N3" s="228"/>
      <c r="O3" s="524"/>
      <c r="P3" s="525"/>
      <c r="Q3" s="525"/>
      <c r="R3" s="526"/>
      <c r="S3" s="174" t="s">
        <v>33</v>
      </c>
      <c r="T3" s="83"/>
      <c r="AC3" s="15"/>
      <c r="AD3" s="15"/>
      <c r="AE3" s="15"/>
      <c r="AF3" s="16"/>
    </row>
    <row r="4" spans="2:32" ht="18" customHeight="1" thickBot="1" x14ac:dyDescent="0.3">
      <c r="B4" s="436"/>
      <c r="C4" s="436"/>
      <c r="D4" s="436"/>
      <c r="E4" s="436"/>
      <c r="F4" s="436"/>
      <c r="G4" s="436"/>
      <c r="H4" s="436"/>
      <c r="I4" s="436"/>
      <c r="J4" s="436"/>
      <c r="K4" s="436"/>
      <c r="L4" s="436"/>
      <c r="M4" s="436"/>
      <c r="O4" s="527" t="s">
        <v>34</v>
      </c>
      <c r="P4" s="528"/>
      <c r="Q4" s="528"/>
      <c r="R4" s="529"/>
      <c r="S4" s="233">
        <f>Summary!J3</f>
        <v>0</v>
      </c>
      <c r="T4" s="234">
        <f>T2*S4</f>
        <v>0</v>
      </c>
      <c r="Z4" s="137"/>
      <c r="AC4" s="15"/>
      <c r="AD4" s="15"/>
      <c r="AE4" s="15"/>
      <c r="AF4" s="16"/>
    </row>
    <row r="5" spans="2:32" ht="18" customHeight="1" thickBot="1" x14ac:dyDescent="0.3">
      <c r="B5" s="436"/>
      <c r="C5" s="436"/>
      <c r="D5" s="436"/>
      <c r="E5" s="436"/>
      <c r="F5" s="436"/>
      <c r="G5" s="436"/>
      <c r="H5" s="436"/>
      <c r="I5" s="436"/>
      <c r="J5" s="436"/>
      <c r="K5" s="436"/>
      <c r="L5" s="436"/>
      <c r="M5" s="436"/>
      <c r="O5" s="527" t="s">
        <v>35</v>
      </c>
      <c r="P5" s="528"/>
      <c r="Q5" s="528"/>
      <c r="R5" s="528"/>
      <c r="S5" s="529"/>
      <c r="T5" s="84">
        <f>T4+T2</f>
        <v>1.6100000000000006E-4</v>
      </c>
      <c r="AC5" s="15"/>
      <c r="AD5" s="15"/>
      <c r="AE5" s="15"/>
      <c r="AF5" s="16"/>
    </row>
    <row r="6" spans="2:32" ht="18" customHeight="1" thickBot="1" x14ac:dyDescent="0.3">
      <c r="B6" s="436"/>
      <c r="C6" s="436"/>
      <c r="D6" s="436"/>
      <c r="E6" s="436"/>
      <c r="F6" s="436"/>
      <c r="G6" s="436"/>
      <c r="H6" s="436"/>
      <c r="I6" s="436"/>
      <c r="J6" s="436"/>
      <c r="K6" s="436"/>
      <c r="L6" s="436"/>
      <c r="M6" s="436"/>
      <c r="O6" s="527" t="s">
        <v>36</v>
      </c>
      <c r="P6" s="528"/>
      <c r="Q6" s="528"/>
      <c r="R6" s="529"/>
      <c r="S6" s="175">
        <f>Summary!J5</f>
        <v>0</v>
      </c>
      <c r="T6" s="263">
        <f>T5*S6</f>
        <v>0</v>
      </c>
      <c r="AC6" s="15"/>
      <c r="AD6" s="15"/>
      <c r="AE6" s="15"/>
      <c r="AF6" s="16"/>
    </row>
    <row r="7" spans="2:32" ht="18" customHeight="1" thickBot="1" x14ac:dyDescent="0.3">
      <c r="B7" s="436"/>
      <c r="C7" s="436"/>
      <c r="D7" s="436"/>
      <c r="E7" s="436"/>
      <c r="F7" s="436"/>
      <c r="G7" s="436"/>
      <c r="H7" s="436"/>
      <c r="I7" s="436"/>
      <c r="J7" s="436"/>
      <c r="K7" s="436"/>
      <c r="L7" s="436"/>
      <c r="M7" s="436"/>
      <c r="O7" s="574" t="str">
        <f xml:space="preserve"> "Total Price for "&amp;Summary!B25</f>
        <v>Total Price for Grounds Maintenance</v>
      </c>
      <c r="P7" s="575"/>
      <c r="Q7" s="575"/>
      <c r="R7" s="575"/>
      <c r="S7" s="576"/>
      <c r="T7" s="24">
        <f>T6+T5</f>
        <v>1.6100000000000006E-4</v>
      </c>
      <c r="AC7" s="15"/>
      <c r="AD7" s="15"/>
      <c r="AE7" s="15"/>
      <c r="AF7" s="16"/>
    </row>
    <row r="8" spans="2:32" ht="18" customHeight="1" x14ac:dyDescent="0.25">
      <c r="B8" s="436"/>
      <c r="C8" s="436"/>
      <c r="D8" s="436"/>
      <c r="E8" s="436"/>
      <c r="F8" s="436"/>
      <c r="G8" s="436"/>
      <c r="H8" s="436"/>
      <c r="I8" s="436"/>
      <c r="J8" s="436"/>
      <c r="K8" s="436"/>
      <c r="L8" s="436"/>
      <c r="M8" s="436"/>
      <c r="O8" s="12"/>
      <c r="P8" s="12"/>
      <c r="Q8" s="12"/>
      <c r="R8" s="12"/>
      <c r="S8" s="12"/>
      <c r="T8" s="12"/>
      <c r="AC8" s="15"/>
      <c r="AD8" s="15"/>
      <c r="AE8" s="15"/>
      <c r="AF8" s="16"/>
    </row>
    <row r="9" spans="2:32" ht="13.5" thickBot="1" x14ac:dyDescent="0.3">
      <c r="B9" s="12"/>
      <c r="C9" s="13"/>
      <c r="D9" s="12"/>
      <c r="E9" s="12"/>
      <c r="F9" s="12"/>
      <c r="G9" s="12"/>
      <c r="H9" s="12"/>
      <c r="I9" s="12"/>
      <c r="J9" s="12"/>
      <c r="K9" s="12"/>
      <c r="L9" s="12"/>
      <c r="M9" s="12"/>
      <c r="N9" s="12"/>
      <c r="O9" s="12"/>
      <c r="P9" s="12"/>
      <c r="Q9" s="12"/>
      <c r="R9" s="12"/>
      <c r="S9" s="12"/>
      <c r="T9" s="12"/>
      <c r="AC9" s="15"/>
      <c r="AD9" s="15"/>
      <c r="AE9" s="15"/>
      <c r="AF9" s="16"/>
    </row>
    <row r="10" spans="2:32" s="19" customFormat="1" ht="34.9" customHeight="1" thickBot="1" x14ac:dyDescent="0.3">
      <c r="B10" s="522" t="str">
        <f>'Master site list'!$A2</f>
        <v>Norwich Bus Station</v>
      </c>
      <c r="C10" s="522"/>
      <c r="D10" s="522"/>
      <c r="E10" s="522"/>
      <c r="F10" s="522"/>
      <c r="G10" s="522"/>
      <c r="H10" s="522"/>
      <c r="I10" s="522"/>
      <c r="J10" s="522"/>
      <c r="K10" s="522"/>
      <c r="L10" s="522"/>
      <c r="M10" s="523"/>
      <c r="N10" s="521" t="str">
        <f>Summary!$B$25</f>
        <v>Grounds Maintenance</v>
      </c>
      <c r="O10" s="522"/>
      <c r="P10" s="522"/>
      <c r="Q10" s="522"/>
      <c r="R10" s="522"/>
      <c r="S10" s="522"/>
      <c r="T10" s="523"/>
      <c r="U10" s="121"/>
      <c r="V10" s="17"/>
      <c r="W10" s="17"/>
      <c r="X10" s="17"/>
      <c r="Y10" s="17"/>
      <c r="Z10" s="17"/>
      <c r="AA10" s="17"/>
      <c r="AB10" s="17"/>
      <c r="AC10" s="15"/>
      <c r="AD10" s="15"/>
      <c r="AE10" s="15"/>
      <c r="AF10" s="18"/>
    </row>
    <row r="11" spans="2:32" ht="100.15" customHeight="1" thickBot="1" x14ac:dyDescent="0.3">
      <c r="B11" s="172" t="s">
        <v>37</v>
      </c>
      <c r="C11" s="48" t="s">
        <v>38</v>
      </c>
      <c r="D11" s="48" t="s">
        <v>39</v>
      </c>
      <c r="E11" s="48" t="s">
        <v>61</v>
      </c>
      <c r="F11" s="49" t="s">
        <v>62</v>
      </c>
      <c r="G11" s="48" t="s">
        <v>63</v>
      </c>
      <c r="H11" s="48" t="s">
        <v>43</v>
      </c>
      <c r="I11" s="48" t="s">
        <v>44</v>
      </c>
      <c r="J11" s="48" t="s">
        <v>64</v>
      </c>
      <c r="K11" s="48" t="s">
        <v>65</v>
      </c>
      <c r="L11" s="48" t="s">
        <v>47</v>
      </c>
      <c r="M11" s="48" t="s">
        <v>48</v>
      </c>
      <c r="N11" s="48" t="s">
        <v>66</v>
      </c>
      <c r="O11" s="48" t="s">
        <v>67</v>
      </c>
      <c r="P11" s="48" t="s">
        <v>68</v>
      </c>
      <c r="Q11" s="48" t="s">
        <v>69</v>
      </c>
      <c r="R11" s="48" t="s">
        <v>70</v>
      </c>
      <c r="S11" s="48" t="s">
        <v>54</v>
      </c>
      <c r="T11" s="50" t="s">
        <v>200</v>
      </c>
      <c r="AC11" s="15"/>
      <c r="AD11" s="15"/>
      <c r="AE11" s="15"/>
      <c r="AF11" s="16"/>
    </row>
    <row r="12" spans="2:32" x14ac:dyDescent="0.25">
      <c r="B12" s="173" t="s">
        <v>216</v>
      </c>
      <c r="C12" s="264"/>
      <c r="D12" s="265"/>
      <c r="E12" s="265"/>
      <c r="F12" s="266"/>
      <c r="G12" s="267"/>
      <c r="H12" s="267"/>
      <c r="I12" s="267"/>
      <c r="J12" s="267"/>
      <c r="K12" s="267"/>
      <c r="L12" s="268"/>
      <c r="M12" s="268"/>
      <c r="N12" s="267"/>
      <c r="O12" s="267"/>
      <c r="P12" s="267"/>
      <c r="Q12" s="267"/>
      <c r="R12" s="267"/>
      <c r="S12" s="267"/>
      <c r="T12" s="269"/>
      <c r="AC12" s="15"/>
      <c r="AD12" s="15"/>
      <c r="AE12" s="15"/>
      <c r="AF12" s="16"/>
    </row>
    <row r="13" spans="2:32" ht="15" x14ac:dyDescent="0.25">
      <c r="B13" s="270"/>
      <c r="C13" s="271"/>
      <c r="D13" s="272" t="str">
        <f>IF(C13="","",F13/C13)</f>
        <v/>
      </c>
      <c r="E13" s="273">
        <f>C13/2080</f>
        <v>0</v>
      </c>
      <c r="F13" s="274">
        <v>9.9999999999999995E-7</v>
      </c>
      <c r="G13" s="275">
        <v>0</v>
      </c>
      <c r="H13" s="274">
        <v>0</v>
      </c>
      <c r="I13" s="51">
        <f>H13/F13</f>
        <v>0</v>
      </c>
      <c r="J13" s="275">
        <v>0</v>
      </c>
      <c r="K13" s="275">
        <v>0</v>
      </c>
      <c r="L13" s="275">
        <v>0</v>
      </c>
      <c r="M13" s="53">
        <f>L13/F13</f>
        <v>0</v>
      </c>
      <c r="N13" s="275">
        <v>0</v>
      </c>
      <c r="O13" s="275">
        <v>0</v>
      </c>
      <c r="P13" s="275">
        <v>0</v>
      </c>
      <c r="Q13" s="275">
        <v>0</v>
      </c>
      <c r="R13" s="275">
        <v>0</v>
      </c>
      <c r="S13" s="274"/>
      <c r="T13" s="276">
        <f>SUM(F13+G13+H13+J13+K13+L13+N13+O13+P13+Q13+R13)</f>
        <v>9.9999999999999995E-7</v>
      </c>
      <c r="U13" s="122">
        <f>SUM(C13*E13)</f>
        <v>0</v>
      </c>
      <c r="AC13" s="15"/>
      <c r="AD13" s="15"/>
      <c r="AE13" s="15"/>
      <c r="AF13" s="16"/>
    </row>
    <row r="14" spans="2:32" ht="15" x14ac:dyDescent="0.25">
      <c r="B14" s="236"/>
      <c r="C14" s="277"/>
      <c r="D14" s="238" t="str">
        <f t="shared" ref="D14:D35" si="0">IF(C14="","",F14/C14)</f>
        <v/>
      </c>
      <c r="E14" s="243">
        <f t="shared" ref="E14:E35" si="1">C14/2080</f>
        <v>0</v>
      </c>
      <c r="F14" s="240">
        <v>9.9999999999999995E-7</v>
      </c>
      <c r="G14" s="241">
        <v>0</v>
      </c>
      <c r="H14" s="240">
        <v>0</v>
      </c>
      <c r="I14" s="30">
        <f>H14/F14</f>
        <v>0</v>
      </c>
      <c r="J14" s="241">
        <v>0</v>
      </c>
      <c r="K14" s="241">
        <v>0</v>
      </c>
      <c r="L14" s="241">
        <v>0</v>
      </c>
      <c r="M14" s="36">
        <f t="shared" ref="M14:M35" si="2">L14/F14</f>
        <v>0</v>
      </c>
      <c r="N14" s="241">
        <v>0</v>
      </c>
      <c r="O14" s="241">
        <v>0</v>
      </c>
      <c r="P14" s="241">
        <v>0</v>
      </c>
      <c r="Q14" s="241">
        <v>0</v>
      </c>
      <c r="R14" s="241">
        <v>0</v>
      </c>
      <c r="S14" s="240"/>
      <c r="T14" s="242">
        <f t="shared" ref="T14:T26" si="3">SUM(F14+G14+H14+J14+K14+L14+N14+O14+P14+Q14+R14)</f>
        <v>9.9999999999999995E-7</v>
      </c>
      <c r="U14" s="122">
        <f t="shared" ref="U14:U36" si="4">SUM(C14*E14)</f>
        <v>0</v>
      </c>
      <c r="AC14" s="15"/>
      <c r="AD14" s="15"/>
      <c r="AE14" s="15"/>
      <c r="AF14" s="16"/>
    </row>
    <row r="15" spans="2:32" ht="15" x14ac:dyDescent="0.25">
      <c r="B15" s="236"/>
      <c r="C15" s="277"/>
      <c r="D15" s="238" t="str">
        <f t="shared" si="0"/>
        <v/>
      </c>
      <c r="E15" s="243">
        <f t="shared" si="1"/>
        <v>0</v>
      </c>
      <c r="F15" s="240">
        <v>9.9999999999999995E-7</v>
      </c>
      <c r="G15" s="241">
        <v>0</v>
      </c>
      <c r="H15" s="240">
        <v>0</v>
      </c>
      <c r="I15" s="30">
        <f t="shared" ref="I15:I35" si="5">H15/F15</f>
        <v>0</v>
      </c>
      <c r="J15" s="241">
        <v>0</v>
      </c>
      <c r="K15" s="241">
        <v>0</v>
      </c>
      <c r="L15" s="241">
        <v>0</v>
      </c>
      <c r="M15" s="36">
        <f t="shared" si="2"/>
        <v>0</v>
      </c>
      <c r="N15" s="241">
        <v>0</v>
      </c>
      <c r="O15" s="241">
        <v>0</v>
      </c>
      <c r="P15" s="241">
        <v>0</v>
      </c>
      <c r="Q15" s="241">
        <v>0</v>
      </c>
      <c r="R15" s="241">
        <v>0</v>
      </c>
      <c r="S15" s="240"/>
      <c r="T15" s="242">
        <f t="shared" si="3"/>
        <v>9.9999999999999995E-7</v>
      </c>
      <c r="U15" s="122">
        <f t="shared" si="4"/>
        <v>0</v>
      </c>
      <c r="AC15" s="15"/>
      <c r="AD15" s="15"/>
      <c r="AE15" s="15"/>
      <c r="AF15" s="16"/>
    </row>
    <row r="16" spans="2:32" ht="15" x14ac:dyDescent="0.25">
      <c r="B16" s="236"/>
      <c r="C16" s="277"/>
      <c r="D16" s="238" t="str">
        <f t="shared" si="0"/>
        <v/>
      </c>
      <c r="E16" s="243">
        <f t="shared" si="1"/>
        <v>0</v>
      </c>
      <c r="F16" s="240">
        <v>9.9999999999999995E-7</v>
      </c>
      <c r="G16" s="241">
        <v>0</v>
      </c>
      <c r="H16" s="240">
        <v>0</v>
      </c>
      <c r="I16" s="30">
        <f t="shared" si="5"/>
        <v>0</v>
      </c>
      <c r="J16" s="241">
        <v>0</v>
      </c>
      <c r="K16" s="241">
        <v>0</v>
      </c>
      <c r="L16" s="241">
        <v>0</v>
      </c>
      <c r="M16" s="36">
        <f t="shared" si="2"/>
        <v>0</v>
      </c>
      <c r="N16" s="241">
        <v>0</v>
      </c>
      <c r="O16" s="241">
        <v>0</v>
      </c>
      <c r="P16" s="241">
        <v>0</v>
      </c>
      <c r="Q16" s="241">
        <v>0</v>
      </c>
      <c r="R16" s="241">
        <v>0</v>
      </c>
      <c r="S16" s="240"/>
      <c r="T16" s="242">
        <f t="shared" si="3"/>
        <v>9.9999999999999995E-7</v>
      </c>
      <c r="U16" s="122">
        <f t="shared" si="4"/>
        <v>0</v>
      </c>
      <c r="AC16" s="15"/>
      <c r="AD16" s="15"/>
      <c r="AE16" s="15"/>
      <c r="AF16" s="16"/>
    </row>
    <row r="17" spans="2:32" ht="15" x14ac:dyDescent="0.25">
      <c r="B17" s="236"/>
      <c r="C17" s="277"/>
      <c r="D17" s="238" t="str">
        <f t="shared" si="0"/>
        <v/>
      </c>
      <c r="E17" s="243">
        <f t="shared" si="1"/>
        <v>0</v>
      </c>
      <c r="F17" s="240">
        <v>9.9999999999999995E-7</v>
      </c>
      <c r="G17" s="241">
        <v>0</v>
      </c>
      <c r="H17" s="240">
        <v>0</v>
      </c>
      <c r="I17" s="30">
        <f t="shared" si="5"/>
        <v>0</v>
      </c>
      <c r="J17" s="241">
        <v>0</v>
      </c>
      <c r="K17" s="241">
        <v>0</v>
      </c>
      <c r="L17" s="241">
        <v>0</v>
      </c>
      <c r="M17" s="36">
        <f t="shared" si="2"/>
        <v>0</v>
      </c>
      <c r="N17" s="241">
        <v>0</v>
      </c>
      <c r="O17" s="241">
        <v>0</v>
      </c>
      <c r="P17" s="241">
        <v>0</v>
      </c>
      <c r="Q17" s="241">
        <v>0</v>
      </c>
      <c r="R17" s="241">
        <v>0</v>
      </c>
      <c r="S17" s="240"/>
      <c r="T17" s="242">
        <f t="shared" si="3"/>
        <v>9.9999999999999995E-7</v>
      </c>
      <c r="U17" s="122">
        <f t="shared" si="4"/>
        <v>0</v>
      </c>
      <c r="AC17" s="15"/>
      <c r="AD17" s="15"/>
      <c r="AE17" s="15"/>
      <c r="AF17" s="16"/>
    </row>
    <row r="18" spans="2:32" ht="15" x14ac:dyDescent="0.25">
      <c r="B18" s="236"/>
      <c r="C18" s="277"/>
      <c r="D18" s="238" t="str">
        <f t="shared" si="0"/>
        <v/>
      </c>
      <c r="E18" s="243">
        <f t="shared" si="1"/>
        <v>0</v>
      </c>
      <c r="F18" s="240">
        <v>9.9999999999999995E-7</v>
      </c>
      <c r="G18" s="241">
        <v>0</v>
      </c>
      <c r="H18" s="240">
        <v>0</v>
      </c>
      <c r="I18" s="30">
        <f t="shared" si="5"/>
        <v>0</v>
      </c>
      <c r="J18" s="241">
        <v>0</v>
      </c>
      <c r="K18" s="241">
        <v>0</v>
      </c>
      <c r="L18" s="241">
        <v>0</v>
      </c>
      <c r="M18" s="36">
        <f t="shared" si="2"/>
        <v>0</v>
      </c>
      <c r="N18" s="241">
        <v>0</v>
      </c>
      <c r="O18" s="241">
        <v>0</v>
      </c>
      <c r="P18" s="241">
        <v>0</v>
      </c>
      <c r="Q18" s="241">
        <v>0</v>
      </c>
      <c r="R18" s="241">
        <v>0</v>
      </c>
      <c r="S18" s="240"/>
      <c r="T18" s="242">
        <f t="shared" si="3"/>
        <v>9.9999999999999995E-7</v>
      </c>
      <c r="U18" s="122">
        <f t="shared" si="4"/>
        <v>0</v>
      </c>
      <c r="AC18" s="15"/>
      <c r="AD18" s="15"/>
      <c r="AE18" s="15"/>
      <c r="AF18" s="16"/>
    </row>
    <row r="19" spans="2:32" ht="15" x14ac:dyDescent="0.25">
      <c r="B19" s="236"/>
      <c r="C19" s="277"/>
      <c r="D19" s="238" t="str">
        <f t="shared" si="0"/>
        <v/>
      </c>
      <c r="E19" s="243">
        <f t="shared" si="1"/>
        <v>0</v>
      </c>
      <c r="F19" s="240">
        <v>9.9999999999999995E-7</v>
      </c>
      <c r="G19" s="241">
        <v>0</v>
      </c>
      <c r="H19" s="240">
        <v>0</v>
      </c>
      <c r="I19" s="30">
        <f t="shared" si="5"/>
        <v>0</v>
      </c>
      <c r="J19" s="241">
        <v>0</v>
      </c>
      <c r="K19" s="241">
        <v>0</v>
      </c>
      <c r="L19" s="241">
        <v>0</v>
      </c>
      <c r="M19" s="36">
        <f t="shared" si="2"/>
        <v>0</v>
      </c>
      <c r="N19" s="241">
        <v>0</v>
      </c>
      <c r="O19" s="241">
        <v>0</v>
      </c>
      <c r="P19" s="241">
        <v>0</v>
      </c>
      <c r="Q19" s="241">
        <v>0</v>
      </c>
      <c r="R19" s="241">
        <v>0</v>
      </c>
      <c r="S19" s="240"/>
      <c r="T19" s="242">
        <f t="shared" si="3"/>
        <v>9.9999999999999995E-7</v>
      </c>
      <c r="U19" s="122">
        <f t="shared" si="4"/>
        <v>0</v>
      </c>
      <c r="AC19" s="15"/>
      <c r="AD19" s="15"/>
      <c r="AE19" s="15"/>
      <c r="AF19" s="16"/>
    </row>
    <row r="20" spans="2:32" ht="15" x14ac:dyDescent="0.25">
      <c r="B20" s="236"/>
      <c r="C20" s="277"/>
      <c r="D20" s="238" t="str">
        <f t="shared" si="0"/>
        <v/>
      </c>
      <c r="E20" s="243">
        <f t="shared" si="1"/>
        <v>0</v>
      </c>
      <c r="F20" s="240">
        <v>9.9999999999999995E-7</v>
      </c>
      <c r="G20" s="241">
        <v>0</v>
      </c>
      <c r="H20" s="240">
        <v>0</v>
      </c>
      <c r="I20" s="30">
        <f t="shared" si="5"/>
        <v>0</v>
      </c>
      <c r="J20" s="241">
        <v>0</v>
      </c>
      <c r="K20" s="241">
        <v>0</v>
      </c>
      <c r="L20" s="241">
        <v>0</v>
      </c>
      <c r="M20" s="36">
        <f t="shared" si="2"/>
        <v>0</v>
      </c>
      <c r="N20" s="241">
        <v>0</v>
      </c>
      <c r="O20" s="241">
        <v>0</v>
      </c>
      <c r="P20" s="241">
        <v>0</v>
      </c>
      <c r="Q20" s="241">
        <v>0</v>
      </c>
      <c r="R20" s="241">
        <v>0</v>
      </c>
      <c r="S20" s="240"/>
      <c r="T20" s="242">
        <f t="shared" si="3"/>
        <v>9.9999999999999995E-7</v>
      </c>
      <c r="U20" s="122">
        <f t="shared" si="4"/>
        <v>0</v>
      </c>
      <c r="AC20" s="15"/>
      <c r="AD20" s="15"/>
      <c r="AE20" s="15"/>
      <c r="AF20" s="16"/>
    </row>
    <row r="21" spans="2:32" ht="15" x14ac:dyDescent="0.25">
      <c r="B21" s="236"/>
      <c r="C21" s="277"/>
      <c r="D21" s="238" t="str">
        <f t="shared" si="0"/>
        <v/>
      </c>
      <c r="E21" s="243">
        <f t="shared" si="1"/>
        <v>0</v>
      </c>
      <c r="F21" s="240">
        <v>9.9999999999999995E-7</v>
      </c>
      <c r="G21" s="241">
        <v>0</v>
      </c>
      <c r="H21" s="240">
        <v>0</v>
      </c>
      <c r="I21" s="30">
        <f t="shared" si="5"/>
        <v>0</v>
      </c>
      <c r="J21" s="241">
        <v>0</v>
      </c>
      <c r="K21" s="241">
        <v>0</v>
      </c>
      <c r="L21" s="241">
        <v>0</v>
      </c>
      <c r="M21" s="36">
        <f t="shared" si="2"/>
        <v>0</v>
      </c>
      <c r="N21" s="241">
        <v>0</v>
      </c>
      <c r="O21" s="241">
        <v>0</v>
      </c>
      <c r="P21" s="241">
        <v>0</v>
      </c>
      <c r="Q21" s="241">
        <v>0</v>
      </c>
      <c r="R21" s="241">
        <v>0</v>
      </c>
      <c r="S21" s="240"/>
      <c r="T21" s="242">
        <f t="shared" si="3"/>
        <v>9.9999999999999995E-7</v>
      </c>
      <c r="U21" s="122">
        <f t="shared" si="4"/>
        <v>0</v>
      </c>
      <c r="AC21" s="15"/>
      <c r="AD21" s="15"/>
      <c r="AE21" s="15"/>
      <c r="AF21" s="16"/>
    </row>
    <row r="22" spans="2:32" ht="15" x14ac:dyDescent="0.25">
      <c r="B22" s="236"/>
      <c r="C22" s="277"/>
      <c r="D22" s="238" t="str">
        <f t="shared" si="0"/>
        <v/>
      </c>
      <c r="E22" s="243">
        <f t="shared" si="1"/>
        <v>0</v>
      </c>
      <c r="F22" s="240">
        <v>9.9999999999999995E-7</v>
      </c>
      <c r="G22" s="241">
        <v>0</v>
      </c>
      <c r="H22" s="240">
        <v>0</v>
      </c>
      <c r="I22" s="30">
        <f t="shared" si="5"/>
        <v>0</v>
      </c>
      <c r="J22" s="241">
        <v>0</v>
      </c>
      <c r="K22" s="241">
        <v>0</v>
      </c>
      <c r="L22" s="241">
        <v>0</v>
      </c>
      <c r="M22" s="36">
        <f t="shared" si="2"/>
        <v>0</v>
      </c>
      <c r="N22" s="241">
        <v>0</v>
      </c>
      <c r="O22" s="241">
        <v>0</v>
      </c>
      <c r="P22" s="241">
        <v>0</v>
      </c>
      <c r="Q22" s="241">
        <v>0</v>
      </c>
      <c r="R22" s="241">
        <v>0</v>
      </c>
      <c r="S22" s="240"/>
      <c r="T22" s="242">
        <f t="shared" si="3"/>
        <v>9.9999999999999995E-7</v>
      </c>
      <c r="U22" s="122">
        <f t="shared" si="4"/>
        <v>0</v>
      </c>
      <c r="AC22" s="15"/>
      <c r="AD22" s="15"/>
      <c r="AE22" s="15"/>
      <c r="AF22" s="16"/>
    </row>
    <row r="23" spans="2:32" ht="15" x14ac:dyDescent="0.25">
      <c r="B23" s="236"/>
      <c r="C23" s="277"/>
      <c r="D23" s="238" t="str">
        <f t="shared" si="0"/>
        <v/>
      </c>
      <c r="E23" s="243">
        <f t="shared" si="1"/>
        <v>0</v>
      </c>
      <c r="F23" s="240">
        <v>9.9999999999999995E-7</v>
      </c>
      <c r="G23" s="241">
        <v>0</v>
      </c>
      <c r="H23" s="240">
        <v>0</v>
      </c>
      <c r="I23" s="30">
        <f t="shared" si="5"/>
        <v>0</v>
      </c>
      <c r="J23" s="241">
        <v>0</v>
      </c>
      <c r="K23" s="241">
        <v>0</v>
      </c>
      <c r="L23" s="241">
        <v>0</v>
      </c>
      <c r="M23" s="36">
        <f t="shared" si="2"/>
        <v>0</v>
      </c>
      <c r="N23" s="241">
        <v>0</v>
      </c>
      <c r="O23" s="241">
        <v>0</v>
      </c>
      <c r="P23" s="241">
        <v>0</v>
      </c>
      <c r="Q23" s="241">
        <v>0</v>
      </c>
      <c r="R23" s="241">
        <v>0</v>
      </c>
      <c r="S23" s="240"/>
      <c r="T23" s="242">
        <f t="shared" si="3"/>
        <v>9.9999999999999995E-7</v>
      </c>
      <c r="U23" s="122">
        <f t="shared" si="4"/>
        <v>0</v>
      </c>
      <c r="AC23" s="15"/>
      <c r="AD23" s="15"/>
      <c r="AE23" s="15"/>
      <c r="AF23" s="16"/>
    </row>
    <row r="24" spans="2:32" ht="15" x14ac:dyDescent="0.25">
      <c r="B24" s="236"/>
      <c r="C24" s="277"/>
      <c r="D24" s="238" t="str">
        <f t="shared" si="0"/>
        <v/>
      </c>
      <c r="E24" s="243">
        <f t="shared" si="1"/>
        <v>0</v>
      </c>
      <c r="F24" s="240">
        <v>9.9999999999999995E-7</v>
      </c>
      <c r="G24" s="241">
        <v>0</v>
      </c>
      <c r="H24" s="240">
        <v>0</v>
      </c>
      <c r="I24" s="30">
        <f t="shared" si="5"/>
        <v>0</v>
      </c>
      <c r="J24" s="241">
        <v>0</v>
      </c>
      <c r="K24" s="241">
        <v>0</v>
      </c>
      <c r="L24" s="241">
        <v>0</v>
      </c>
      <c r="M24" s="36">
        <f t="shared" si="2"/>
        <v>0</v>
      </c>
      <c r="N24" s="241">
        <v>0</v>
      </c>
      <c r="O24" s="241">
        <v>0</v>
      </c>
      <c r="P24" s="241">
        <v>0</v>
      </c>
      <c r="Q24" s="241">
        <v>0</v>
      </c>
      <c r="R24" s="241">
        <v>0</v>
      </c>
      <c r="S24" s="240"/>
      <c r="T24" s="242">
        <f t="shared" si="3"/>
        <v>9.9999999999999995E-7</v>
      </c>
      <c r="U24" s="122">
        <f t="shared" si="4"/>
        <v>0</v>
      </c>
      <c r="AC24" s="15"/>
      <c r="AD24" s="15"/>
      <c r="AE24" s="15"/>
      <c r="AF24" s="16"/>
    </row>
    <row r="25" spans="2:32" ht="15" x14ac:dyDescent="0.25">
      <c r="B25" s="236"/>
      <c r="C25" s="277"/>
      <c r="D25" s="238" t="str">
        <f t="shared" si="0"/>
        <v/>
      </c>
      <c r="E25" s="243">
        <f t="shared" si="1"/>
        <v>0</v>
      </c>
      <c r="F25" s="240">
        <v>9.9999999999999995E-7</v>
      </c>
      <c r="G25" s="241">
        <v>0</v>
      </c>
      <c r="H25" s="240">
        <v>0</v>
      </c>
      <c r="I25" s="30">
        <f t="shared" si="5"/>
        <v>0</v>
      </c>
      <c r="J25" s="241">
        <v>0</v>
      </c>
      <c r="K25" s="241">
        <v>0</v>
      </c>
      <c r="L25" s="241">
        <v>0</v>
      </c>
      <c r="M25" s="36">
        <f t="shared" si="2"/>
        <v>0</v>
      </c>
      <c r="N25" s="241">
        <v>0</v>
      </c>
      <c r="O25" s="241">
        <v>0</v>
      </c>
      <c r="P25" s="241">
        <v>0</v>
      </c>
      <c r="Q25" s="241">
        <v>0</v>
      </c>
      <c r="R25" s="241">
        <v>0</v>
      </c>
      <c r="S25" s="240"/>
      <c r="T25" s="242">
        <f t="shared" si="3"/>
        <v>9.9999999999999995E-7</v>
      </c>
      <c r="U25" s="122">
        <f t="shared" si="4"/>
        <v>0</v>
      </c>
      <c r="AC25" s="15"/>
      <c r="AD25" s="15"/>
      <c r="AE25" s="15"/>
      <c r="AF25" s="16"/>
    </row>
    <row r="26" spans="2:32" ht="15" x14ac:dyDescent="0.25">
      <c r="B26" s="236"/>
      <c r="C26" s="277"/>
      <c r="D26" s="238" t="str">
        <f t="shared" si="0"/>
        <v/>
      </c>
      <c r="E26" s="243">
        <f t="shared" si="1"/>
        <v>0</v>
      </c>
      <c r="F26" s="240">
        <v>9.9999999999999995E-7</v>
      </c>
      <c r="G26" s="241">
        <v>0</v>
      </c>
      <c r="H26" s="240">
        <v>0</v>
      </c>
      <c r="I26" s="30">
        <f t="shared" si="5"/>
        <v>0</v>
      </c>
      <c r="J26" s="241">
        <v>0</v>
      </c>
      <c r="K26" s="241">
        <v>0</v>
      </c>
      <c r="L26" s="241">
        <v>0</v>
      </c>
      <c r="M26" s="36">
        <f t="shared" si="2"/>
        <v>0</v>
      </c>
      <c r="N26" s="241">
        <v>0</v>
      </c>
      <c r="O26" s="241">
        <v>0</v>
      </c>
      <c r="P26" s="241">
        <v>0</v>
      </c>
      <c r="Q26" s="241">
        <v>0</v>
      </c>
      <c r="R26" s="241">
        <v>0</v>
      </c>
      <c r="S26" s="240"/>
      <c r="T26" s="242">
        <f t="shared" si="3"/>
        <v>9.9999999999999995E-7</v>
      </c>
      <c r="U26" s="122">
        <f t="shared" si="4"/>
        <v>0</v>
      </c>
      <c r="AC26" s="15"/>
      <c r="AD26" s="15"/>
      <c r="AE26" s="15"/>
      <c r="AF26" s="16"/>
    </row>
    <row r="27" spans="2:32" ht="15" x14ac:dyDescent="0.25">
      <c r="B27" s="236"/>
      <c r="C27" s="277"/>
      <c r="D27" s="238" t="str">
        <f t="shared" si="0"/>
        <v/>
      </c>
      <c r="E27" s="243">
        <f t="shared" si="1"/>
        <v>0</v>
      </c>
      <c r="F27" s="240">
        <v>9.9999999999999995E-7</v>
      </c>
      <c r="G27" s="241">
        <v>0</v>
      </c>
      <c r="H27" s="240">
        <v>0</v>
      </c>
      <c r="I27" s="30">
        <f t="shared" si="5"/>
        <v>0</v>
      </c>
      <c r="J27" s="241">
        <v>0</v>
      </c>
      <c r="K27" s="241">
        <v>0</v>
      </c>
      <c r="L27" s="241">
        <v>0</v>
      </c>
      <c r="M27" s="36">
        <f t="shared" si="2"/>
        <v>0</v>
      </c>
      <c r="N27" s="241">
        <v>0</v>
      </c>
      <c r="O27" s="241">
        <v>0</v>
      </c>
      <c r="P27" s="241">
        <v>0</v>
      </c>
      <c r="Q27" s="241">
        <v>0</v>
      </c>
      <c r="R27" s="241">
        <v>0</v>
      </c>
      <c r="S27" s="240"/>
      <c r="T27" s="242">
        <f>SUM(F27+G27+H27+J27+K27+L27+N27+O27+P27+Q27+R27)</f>
        <v>9.9999999999999995E-7</v>
      </c>
      <c r="U27" s="122">
        <f t="shared" si="4"/>
        <v>0</v>
      </c>
      <c r="AC27" s="15"/>
      <c r="AD27" s="15"/>
      <c r="AE27" s="15"/>
      <c r="AF27" s="16"/>
    </row>
    <row r="28" spans="2:32" ht="15" x14ac:dyDescent="0.25">
      <c r="B28" s="236"/>
      <c r="C28" s="277"/>
      <c r="D28" s="238" t="str">
        <f t="shared" si="0"/>
        <v/>
      </c>
      <c r="E28" s="243">
        <f t="shared" si="1"/>
        <v>0</v>
      </c>
      <c r="F28" s="240">
        <v>9.9999999999999995E-7</v>
      </c>
      <c r="G28" s="241">
        <v>0</v>
      </c>
      <c r="H28" s="240">
        <v>0</v>
      </c>
      <c r="I28" s="30">
        <f t="shared" si="5"/>
        <v>0</v>
      </c>
      <c r="J28" s="241">
        <v>0</v>
      </c>
      <c r="K28" s="241">
        <v>0</v>
      </c>
      <c r="L28" s="241">
        <v>0</v>
      </c>
      <c r="M28" s="36">
        <f t="shared" si="2"/>
        <v>0</v>
      </c>
      <c r="N28" s="241">
        <v>0</v>
      </c>
      <c r="O28" s="241">
        <v>0</v>
      </c>
      <c r="P28" s="241">
        <v>0</v>
      </c>
      <c r="Q28" s="241">
        <v>0</v>
      </c>
      <c r="R28" s="241">
        <v>0</v>
      </c>
      <c r="S28" s="240"/>
      <c r="T28" s="242">
        <f t="shared" ref="T28" si="6">SUM(F28+G28+H28+J28+K28+L28+N28+O28+P28+Q28+R28)</f>
        <v>9.9999999999999995E-7</v>
      </c>
      <c r="U28" s="122">
        <f t="shared" si="4"/>
        <v>0</v>
      </c>
      <c r="AC28" s="15"/>
      <c r="AD28" s="15"/>
      <c r="AE28" s="15"/>
      <c r="AF28" s="16"/>
    </row>
    <row r="29" spans="2:32" ht="15" x14ac:dyDescent="0.25">
      <c r="B29" s="236"/>
      <c r="C29" s="277"/>
      <c r="D29" s="238" t="str">
        <f t="shared" si="0"/>
        <v/>
      </c>
      <c r="E29" s="243">
        <f t="shared" si="1"/>
        <v>0</v>
      </c>
      <c r="F29" s="240">
        <v>9.9999999999999995E-7</v>
      </c>
      <c r="G29" s="241">
        <v>0</v>
      </c>
      <c r="H29" s="240">
        <v>0</v>
      </c>
      <c r="I29" s="30">
        <f t="shared" si="5"/>
        <v>0</v>
      </c>
      <c r="J29" s="241">
        <v>0</v>
      </c>
      <c r="K29" s="241">
        <v>0</v>
      </c>
      <c r="L29" s="241">
        <v>0</v>
      </c>
      <c r="M29" s="36">
        <f t="shared" si="2"/>
        <v>0</v>
      </c>
      <c r="N29" s="241">
        <v>0</v>
      </c>
      <c r="O29" s="241">
        <v>0</v>
      </c>
      <c r="P29" s="241">
        <v>0</v>
      </c>
      <c r="Q29" s="241">
        <v>0</v>
      </c>
      <c r="R29" s="241">
        <v>0</v>
      </c>
      <c r="S29" s="240"/>
      <c r="T29" s="242">
        <f>SUM(F29+G29+H29+J29+K29+L29+N29+O29+P29+Q29+R29)</f>
        <v>9.9999999999999995E-7</v>
      </c>
      <c r="U29" s="122">
        <f t="shared" si="4"/>
        <v>0</v>
      </c>
      <c r="AC29" s="15"/>
      <c r="AD29" s="15"/>
      <c r="AE29" s="15"/>
      <c r="AF29" s="16"/>
    </row>
    <row r="30" spans="2:32" ht="15" x14ac:dyDescent="0.25">
      <c r="B30" s="236"/>
      <c r="C30" s="277"/>
      <c r="D30" s="238" t="str">
        <f t="shared" si="0"/>
        <v/>
      </c>
      <c r="E30" s="243">
        <f t="shared" si="1"/>
        <v>0</v>
      </c>
      <c r="F30" s="240">
        <v>9.9999999999999995E-7</v>
      </c>
      <c r="G30" s="241">
        <v>0</v>
      </c>
      <c r="H30" s="240">
        <v>0</v>
      </c>
      <c r="I30" s="30">
        <f t="shared" si="5"/>
        <v>0</v>
      </c>
      <c r="J30" s="241">
        <v>0</v>
      </c>
      <c r="K30" s="241">
        <v>0</v>
      </c>
      <c r="L30" s="241">
        <v>0</v>
      </c>
      <c r="M30" s="36">
        <f t="shared" si="2"/>
        <v>0</v>
      </c>
      <c r="N30" s="241">
        <v>0</v>
      </c>
      <c r="O30" s="241">
        <v>0</v>
      </c>
      <c r="P30" s="241">
        <v>0</v>
      </c>
      <c r="Q30" s="241">
        <v>0</v>
      </c>
      <c r="R30" s="241">
        <v>0</v>
      </c>
      <c r="S30" s="240"/>
      <c r="T30" s="242">
        <f t="shared" ref="T30:T35" si="7">SUM(F30+G30+H30+J30+K30+L30+N30+O30+P30+Q30+R30)</f>
        <v>9.9999999999999995E-7</v>
      </c>
      <c r="U30" s="122">
        <f t="shared" si="4"/>
        <v>0</v>
      </c>
      <c r="AC30" s="15"/>
      <c r="AD30" s="15"/>
      <c r="AE30" s="15"/>
      <c r="AF30" s="16"/>
    </row>
    <row r="31" spans="2:32" ht="15" x14ac:dyDescent="0.25">
      <c r="B31" s="236"/>
      <c r="C31" s="277"/>
      <c r="D31" s="238" t="str">
        <f t="shared" si="0"/>
        <v/>
      </c>
      <c r="E31" s="243">
        <f t="shared" si="1"/>
        <v>0</v>
      </c>
      <c r="F31" s="240">
        <v>9.9999999999999995E-7</v>
      </c>
      <c r="G31" s="241">
        <v>0</v>
      </c>
      <c r="H31" s="240">
        <v>0</v>
      </c>
      <c r="I31" s="30">
        <f t="shared" si="5"/>
        <v>0</v>
      </c>
      <c r="J31" s="241">
        <v>0</v>
      </c>
      <c r="K31" s="241">
        <v>0</v>
      </c>
      <c r="L31" s="241">
        <v>0</v>
      </c>
      <c r="M31" s="36">
        <f t="shared" si="2"/>
        <v>0</v>
      </c>
      <c r="N31" s="241">
        <v>0</v>
      </c>
      <c r="O31" s="241">
        <v>0</v>
      </c>
      <c r="P31" s="241">
        <v>0</v>
      </c>
      <c r="Q31" s="241">
        <v>0</v>
      </c>
      <c r="R31" s="241">
        <v>0</v>
      </c>
      <c r="S31" s="240"/>
      <c r="T31" s="242">
        <f t="shared" si="7"/>
        <v>9.9999999999999995E-7</v>
      </c>
      <c r="U31" s="122">
        <f t="shared" si="4"/>
        <v>0</v>
      </c>
      <c r="AC31" s="15"/>
      <c r="AD31" s="15"/>
      <c r="AE31" s="15"/>
      <c r="AF31" s="16"/>
    </row>
    <row r="32" spans="2:32" ht="15" x14ac:dyDescent="0.25">
      <c r="B32" s="236"/>
      <c r="C32" s="277"/>
      <c r="D32" s="238" t="str">
        <f t="shared" si="0"/>
        <v/>
      </c>
      <c r="E32" s="243">
        <f t="shared" si="1"/>
        <v>0</v>
      </c>
      <c r="F32" s="240">
        <v>9.9999999999999995E-7</v>
      </c>
      <c r="G32" s="241">
        <v>0</v>
      </c>
      <c r="H32" s="240">
        <v>0</v>
      </c>
      <c r="I32" s="30">
        <f t="shared" si="5"/>
        <v>0</v>
      </c>
      <c r="J32" s="241">
        <v>0</v>
      </c>
      <c r="K32" s="241">
        <v>0</v>
      </c>
      <c r="L32" s="241">
        <v>0</v>
      </c>
      <c r="M32" s="36">
        <f t="shared" si="2"/>
        <v>0</v>
      </c>
      <c r="N32" s="241">
        <v>0</v>
      </c>
      <c r="O32" s="241">
        <v>0</v>
      </c>
      <c r="P32" s="241">
        <v>0</v>
      </c>
      <c r="Q32" s="241">
        <v>0</v>
      </c>
      <c r="R32" s="241">
        <v>0</v>
      </c>
      <c r="S32" s="240"/>
      <c r="T32" s="242">
        <f t="shared" si="7"/>
        <v>9.9999999999999995E-7</v>
      </c>
      <c r="U32" s="122">
        <f t="shared" si="4"/>
        <v>0</v>
      </c>
      <c r="AC32" s="15"/>
      <c r="AD32" s="15"/>
      <c r="AE32" s="15"/>
      <c r="AF32" s="16"/>
    </row>
    <row r="33" spans="2:32" ht="15" x14ac:dyDescent="0.25">
      <c r="B33" s="236"/>
      <c r="C33" s="277"/>
      <c r="D33" s="238" t="str">
        <f t="shared" si="0"/>
        <v/>
      </c>
      <c r="E33" s="243">
        <f t="shared" si="1"/>
        <v>0</v>
      </c>
      <c r="F33" s="240">
        <v>9.9999999999999995E-7</v>
      </c>
      <c r="G33" s="241">
        <v>0</v>
      </c>
      <c r="H33" s="240">
        <v>0</v>
      </c>
      <c r="I33" s="30">
        <f t="shared" si="5"/>
        <v>0</v>
      </c>
      <c r="J33" s="241">
        <v>0</v>
      </c>
      <c r="K33" s="241">
        <v>0</v>
      </c>
      <c r="L33" s="241">
        <v>0</v>
      </c>
      <c r="M33" s="36">
        <f t="shared" si="2"/>
        <v>0</v>
      </c>
      <c r="N33" s="241">
        <v>0</v>
      </c>
      <c r="O33" s="241">
        <v>0</v>
      </c>
      <c r="P33" s="241">
        <v>0</v>
      </c>
      <c r="Q33" s="241">
        <v>0</v>
      </c>
      <c r="R33" s="241">
        <v>0</v>
      </c>
      <c r="S33" s="240"/>
      <c r="T33" s="242">
        <f t="shared" si="7"/>
        <v>9.9999999999999995E-7</v>
      </c>
      <c r="U33" s="122">
        <f t="shared" si="4"/>
        <v>0</v>
      </c>
      <c r="AC33" s="15"/>
      <c r="AD33" s="15"/>
      <c r="AE33" s="15"/>
      <c r="AF33" s="16"/>
    </row>
    <row r="34" spans="2:32" ht="15" x14ac:dyDescent="0.25">
      <c r="B34" s="236"/>
      <c r="C34" s="277"/>
      <c r="D34" s="238" t="str">
        <f t="shared" si="0"/>
        <v/>
      </c>
      <c r="E34" s="243">
        <f t="shared" si="1"/>
        <v>0</v>
      </c>
      <c r="F34" s="240">
        <v>9.9999999999999995E-7</v>
      </c>
      <c r="G34" s="241">
        <v>0</v>
      </c>
      <c r="H34" s="240">
        <v>0</v>
      </c>
      <c r="I34" s="30">
        <f t="shared" si="5"/>
        <v>0</v>
      </c>
      <c r="J34" s="241">
        <v>0</v>
      </c>
      <c r="K34" s="241">
        <v>0</v>
      </c>
      <c r="L34" s="241">
        <v>0</v>
      </c>
      <c r="M34" s="36">
        <f t="shared" si="2"/>
        <v>0</v>
      </c>
      <c r="N34" s="241">
        <v>0</v>
      </c>
      <c r="O34" s="241">
        <v>0</v>
      </c>
      <c r="P34" s="241">
        <v>0</v>
      </c>
      <c r="Q34" s="241">
        <v>0</v>
      </c>
      <c r="R34" s="241">
        <v>0</v>
      </c>
      <c r="S34" s="240"/>
      <c r="T34" s="242">
        <f t="shared" si="7"/>
        <v>9.9999999999999995E-7</v>
      </c>
      <c r="U34" s="122">
        <f t="shared" si="4"/>
        <v>0</v>
      </c>
      <c r="AC34" s="15"/>
      <c r="AD34" s="15"/>
      <c r="AE34" s="15"/>
      <c r="AF34" s="16"/>
    </row>
    <row r="35" spans="2:32" ht="15" x14ac:dyDescent="0.25">
      <c r="B35" s="236"/>
      <c r="C35" s="277"/>
      <c r="D35" s="238" t="str">
        <f t="shared" si="0"/>
        <v/>
      </c>
      <c r="E35" s="243">
        <f t="shared" si="1"/>
        <v>0</v>
      </c>
      <c r="F35" s="240">
        <v>9.9999999999999995E-7</v>
      </c>
      <c r="G35" s="241">
        <v>0</v>
      </c>
      <c r="H35" s="240">
        <v>0</v>
      </c>
      <c r="I35" s="30">
        <f t="shared" si="5"/>
        <v>0</v>
      </c>
      <c r="J35" s="241">
        <v>0</v>
      </c>
      <c r="K35" s="241">
        <v>0</v>
      </c>
      <c r="L35" s="241">
        <v>0</v>
      </c>
      <c r="M35" s="36">
        <f t="shared" si="2"/>
        <v>0</v>
      </c>
      <c r="N35" s="241">
        <v>0</v>
      </c>
      <c r="O35" s="241">
        <v>0</v>
      </c>
      <c r="P35" s="241">
        <v>0</v>
      </c>
      <c r="Q35" s="241">
        <v>0</v>
      </c>
      <c r="R35" s="241">
        <v>0</v>
      </c>
      <c r="S35" s="240"/>
      <c r="T35" s="242">
        <f t="shared" si="7"/>
        <v>9.9999999999999995E-7</v>
      </c>
      <c r="U35" s="122">
        <f t="shared" si="4"/>
        <v>0</v>
      </c>
    </row>
    <row r="36" spans="2:32" ht="13.5" thickBot="1" x14ac:dyDescent="0.3">
      <c r="B36" s="88" t="s">
        <v>205</v>
      </c>
      <c r="C36" s="89">
        <f>SUM(C13:C35)</f>
        <v>0</v>
      </c>
      <c r="D36" s="90"/>
      <c r="E36" s="32">
        <f>SUM(E13:E35)</f>
        <v>0</v>
      </c>
      <c r="F36" s="33">
        <f>SUM(F13:F35)</f>
        <v>2.3000000000000007E-5</v>
      </c>
      <c r="G36" s="55">
        <f>SUM(G13:G35)</f>
        <v>0</v>
      </c>
      <c r="H36" s="55">
        <f>SUM(H13:H35)</f>
        <v>0</v>
      </c>
      <c r="I36" s="58"/>
      <c r="J36" s="55">
        <f>SUM(J13:J35)</f>
        <v>0</v>
      </c>
      <c r="K36" s="55">
        <f>SUM(K13:K35)</f>
        <v>0</v>
      </c>
      <c r="L36" s="55">
        <f>SUM(L13:L35)</f>
        <v>0</v>
      </c>
      <c r="M36" s="56"/>
      <c r="N36" s="55">
        <f>SUM(N13:N35)</f>
        <v>0</v>
      </c>
      <c r="O36" s="55">
        <f>SUM(O13:O35)</f>
        <v>0</v>
      </c>
      <c r="P36" s="55">
        <f>SUM(P13:P35)</f>
        <v>0</v>
      </c>
      <c r="Q36" s="55">
        <f>SUM(Q13:Q35)</f>
        <v>0</v>
      </c>
      <c r="R36" s="55">
        <f>SUM(R13:R35)</f>
        <v>0</v>
      </c>
      <c r="S36" s="55"/>
      <c r="T36" s="57">
        <f>SUM(T13:T35)</f>
        <v>2.3000000000000007E-5</v>
      </c>
      <c r="U36" s="122">
        <f t="shared" si="4"/>
        <v>0</v>
      </c>
    </row>
    <row r="37" spans="2:32" ht="13.5" thickBot="1" x14ac:dyDescent="0.3">
      <c r="B37" s="244"/>
      <c r="C37" s="246"/>
      <c r="D37" s="245"/>
      <c r="E37" s="245"/>
      <c r="F37" s="245"/>
      <c r="G37" s="245"/>
      <c r="H37" s="245"/>
      <c r="I37" s="245"/>
      <c r="J37" s="245"/>
      <c r="K37" s="245"/>
      <c r="L37" s="245"/>
      <c r="M37" s="245"/>
      <c r="N37" s="245"/>
      <c r="O37" s="245"/>
      <c r="P37" s="245"/>
      <c r="Q37" s="245"/>
      <c r="R37" s="245"/>
      <c r="S37" s="245"/>
      <c r="T37" s="247"/>
    </row>
    <row r="38" spans="2:32" x14ac:dyDescent="0.25">
      <c r="B38" s="463" t="s">
        <v>55</v>
      </c>
      <c r="C38" s="464"/>
      <c r="D38" s="464"/>
      <c r="E38" s="464"/>
      <c r="F38" s="464"/>
      <c r="G38" s="464"/>
      <c r="H38" s="464"/>
      <c r="I38" s="464"/>
      <c r="J38" s="464"/>
      <c r="K38" s="464"/>
      <c r="L38" s="464"/>
      <c r="M38" s="464"/>
      <c r="N38" s="464"/>
      <c r="O38" s="464"/>
      <c r="P38" s="464"/>
      <c r="Q38" s="464"/>
      <c r="R38" s="464"/>
      <c r="S38" s="512"/>
      <c r="T38" s="61" t="s">
        <v>200</v>
      </c>
    </row>
    <row r="39" spans="2:32" x14ac:dyDescent="0.25">
      <c r="B39" s="278"/>
      <c r="C39" s="513"/>
      <c r="D39" s="514"/>
      <c r="E39" s="514"/>
      <c r="F39" s="514"/>
      <c r="G39" s="514"/>
      <c r="H39" s="514"/>
      <c r="I39" s="514"/>
      <c r="J39" s="514"/>
      <c r="K39" s="514"/>
      <c r="L39" s="514"/>
      <c r="M39" s="514"/>
      <c r="N39" s="514"/>
      <c r="O39" s="514"/>
      <c r="P39" s="514"/>
      <c r="Q39" s="514"/>
      <c r="R39" s="514"/>
      <c r="S39" s="514"/>
      <c r="T39" s="248">
        <v>0</v>
      </c>
    </row>
    <row r="40" spans="2:32" x14ac:dyDescent="0.25">
      <c r="B40" s="278"/>
      <c r="C40" s="507"/>
      <c r="D40" s="508"/>
      <c r="E40" s="508"/>
      <c r="F40" s="508"/>
      <c r="G40" s="508"/>
      <c r="H40" s="508"/>
      <c r="I40" s="508"/>
      <c r="J40" s="508"/>
      <c r="K40" s="508"/>
      <c r="L40" s="508"/>
      <c r="M40" s="508"/>
      <c r="N40" s="508"/>
      <c r="O40" s="508"/>
      <c r="P40" s="508"/>
      <c r="Q40" s="508"/>
      <c r="R40" s="508"/>
      <c r="S40" s="508"/>
      <c r="T40" s="248">
        <v>0</v>
      </c>
    </row>
    <row r="41" spans="2:32" x14ac:dyDescent="0.25">
      <c r="B41" s="278"/>
      <c r="C41" s="507"/>
      <c r="D41" s="508"/>
      <c r="E41" s="508"/>
      <c r="F41" s="508"/>
      <c r="G41" s="508"/>
      <c r="H41" s="508"/>
      <c r="I41" s="508"/>
      <c r="J41" s="508"/>
      <c r="K41" s="508"/>
      <c r="L41" s="508"/>
      <c r="M41" s="508"/>
      <c r="N41" s="508"/>
      <c r="O41" s="508"/>
      <c r="P41" s="508"/>
      <c r="Q41" s="508"/>
      <c r="R41" s="508"/>
      <c r="S41" s="508"/>
      <c r="T41" s="248">
        <v>0</v>
      </c>
    </row>
    <row r="42" spans="2:32" x14ac:dyDescent="0.25">
      <c r="B42" s="278"/>
      <c r="C42" s="507"/>
      <c r="D42" s="508"/>
      <c r="E42" s="508"/>
      <c r="F42" s="508"/>
      <c r="G42" s="508"/>
      <c r="H42" s="508"/>
      <c r="I42" s="508"/>
      <c r="J42" s="508"/>
      <c r="K42" s="508"/>
      <c r="L42" s="508"/>
      <c r="M42" s="508"/>
      <c r="N42" s="508"/>
      <c r="O42" s="508"/>
      <c r="P42" s="508"/>
      <c r="Q42" s="508"/>
      <c r="R42" s="508"/>
      <c r="S42" s="508"/>
      <c r="T42" s="248">
        <v>0</v>
      </c>
    </row>
    <row r="43" spans="2:32" x14ac:dyDescent="0.25">
      <c r="B43" s="278"/>
      <c r="C43" s="507"/>
      <c r="D43" s="508"/>
      <c r="E43" s="508"/>
      <c r="F43" s="508"/>
      <c r="G43" s="508"/>
      <c r="H43" s="508"/>
      <c r="I43" s="508"/>
      <c r="J43" s="508"/>
      <c r="K43" s="508"/>
      <c r="L43" s="508"/>
      <c r="M43" s="508"/>
      <c r="N43" s="508"/>
      <c r="O43" s="508"/>
      <c r="P43" s="508"/>
      <c r="Q43" s="508"/>
      <c r="R43" s="508"/>
      <c r="S43" s="508"/>
      <c r="T43" s="248">
        <v>0</v>
      </c>
    </row>
    <row r="44" spans="2:32" x14ac:dyDescent="0.25">
      <c r="B44" s="278"/>
      <c r="C44" s="507"/>
      <c r="D44" s="508"/>
      <c r="E44" s="508"/>
      <c r="F44" s="508"/>
      <c r="G44" s="508"/>
      <c r="H44" s="508"/>
      <c r="I44" s="508"/>
      <c r="J44" s="508"/>
      <c r="K44" s="508"/>
      <c r="L44" s="508"/>
      <c r="M44" s="508"/>
      <c r="N44" s="508"/>
      <c r="O44" s="508"/>
      <c r="P44" s="508"/>
      <c r="Q44" s="508"/>
      <c r="R44" s="508"/>
      <c r="S44" s="508"/>
      <c r="T44" s="248">
        <v>0</v>
      </c>
    </row>
    <row r="45" spans="2:32" x14ac:dyDescent="0.25">
      <c r="B45" s="278"/>
      <c r="C45" s="507"/>
      <c r="D45" s="508"/>
      <c r="E45" s="508"/>
      <c r="F45" s="508"/>
      <c r="G45" s="508"/>
      <c r="H45" s="508"/>
      <c r="I45" s="508"/>
      <c r="J45" s="508"/>
      <c r="K45" s="508"/>
      <c r="L45" s="508"/>
      <c r="M45" s="508"/>
      <c r="N45" s="508"/>
      <c r="O45" s="508"/>
      <c r="P45" s="508"/>
      <c r="Q45" s="508"/>
      <c r="R45" s="508"/>
      <c r="S45" s="508"/>
      <c r="T45" s="248">
        <v>0</v>
      </c>
    </row>
    <row r="46" spans="2:32" x14ac:dyDescent="0.25">
      <c r="B46" s="278"/>
      <c r="C46" s="507"/>
      <c r="D46" s="508"/>
      <c r="E46" s="508"/>
      <c r="F46" s="508"/>
      <c r="G46" s="508"/>
      <c r="H46" s="508"/>
      <c r="I46" s="508"/>
      <c r="J46" s="508"/>
      <c r="K46" s="508"/>
      <c r="L46" s="508"/>
      <c r="M46" s="508"/>
      <c r="N46" s="508"/>
      <c r="O46" s="508"/>
      <c r="P46" s="508"/>
      <c r="Q46" s="508"/>
      <c r="R46" s="508"/>
      <c r="S46" s="508"/>
      <c r="T46" s="248">
        <v>0</v>
      </c>
    </row>
    <row r="47" spans="2:32" x14ac:dyDescent="0.25">
      <c r="B47" s="278"/>
      <c r="C47" s="507"/>
      <c r="D47" s="508"/>
      <c r="E47" s="508"/>
      <c r="F47" s="508"/>
      <c r="G47" s="508"/>
      <c r="H47" s="508"/>
      <c r="I47" s="508"/>
      <c r="J47" s="508"/>
      <c r="K47" s="508"/>
      <c r="L47" s="508"/>
      <c r="M47" s="508"/>
      <c r="N47" s="508"/>
      <c r="O47" s="508"/>
      <c r="P47" s="508"/>
      <c r="Q47" s="508"/>
      <c r="R47" s="508"/>
      <c r="S47" s="508"/>
      <c r="T47" s="248">
        <v>0</v>
      </c>
    </row>
    <row r="48" spans="2:32" x14ac:dyDescent="0.25">
      <c r="B48" s="278"/>
      <c r="C48" s="519"/>
      <c r="D48" s="520"/>
      <c r="E48" s="520"/>
      <c r="F48" s="520"/>
      <c r="G48" s="520"/>
      <c r="H48" s="520"/>
      <c r="I48" s="520"/>
      <c r="J48" s="520"/>
      <c r="K48" s="520"/>
      <c r="L48" s="520"/>
      <c r="M48" s="520"/>
      <c r="N48" s="520"/>
      <c r="O48" s="520"/>
      <c r="P48" s="520"/>
      <c r="Q48" s="520"/>
      <c r="R48" s="520"/>
      <c r="S48" s="520"/>
      <c r="T48" s="248">
        <v>0</v>
      </c>
    </row>
    <row r="49" spans="2:20" ht="13.5" thickBot="1" x14ac:dyDescent="0.3">
      <c r="B49" s="60" t="s">
        <v>206</v>
      </c>
      <c r="C49" s="279"/>
      <c r="D49" s="250"/>
      <c r="E49" s="250"/>
      <c r="F49" s="250"/>
      <c r="G49" s="250"/>
      <c r="H49" s="250"/>
      <c r="I49" s="250"/>
      <c r="J49" s="250"/>
      <c r="K49" s="250"/>
      <c r="L49" s="250"/>
      <c r="M49" s="250"/>
      <c r="N49" s="250"/>
      <c r="O49" s="250"/>
      <c r="P49" s="250"/>
      <c r="Q49" s="250"/>
      <c r="R49" s="250"/>
      <c r="S49" s="250"/>
      <c r="T49" s="35">
        <f>SUM(T39:T48)</f>
        <v>0</v>
      </c>
    </row>
    <row r="50" spans="2:20" ht="13.5" thickBot="1" x14ac:dyDescent="0.3">
      <c r="B50" s="74"/>
      <c r="C50" s="75"/>
      <c r="D50" s="245"/>
      <c r="E50" s="245"/>
      <c r="F50" s="245"/>
      <c r="G50" s="245"/>
      <c r="H50" s="245"/>
      <c r="I50" s="245"/>
      <c r="J50" s="245"/>
      <c r="K50" s="245"/>
      <c r="L50" s="245"/>
      <c r="M50" s="245"/>
      <c r="N50" s="245"/>
      <c r="O50" s="245"/>
      <c r="P50" s="245"/>
      <c r="Q50" s="245"/>
      <c r="R50" s="245"/>
      <c r="S50" s="245"/>
      <c r="T50" s="247"/>
    </row>
    <row r="51" spans="2:20" ht="39.6" customHeight="1" x14ac:dyDescent="0.25">
      <c r="B51" s="497" t="s">
        <v>211</v>
      </c>
      <c r="C51" s="498"/>
      <c r="D51" s="498"/>
      <c r="E51" s="498"/>
      <c r="F51" s="498"/>
      <c r="G51" s="498"/>
      <c r="H51" s="498"/>
      <c r="I51" s="498"/>
      <c r="J51" s="498"/>
      <c r="K51" s="498"/>
      <c r="L51" s="498"/>
      <c r="M51" s="498"/>
      <c r="N51" s="498"/>
      <c r="O51" s="499"/>
      <c r="P51" s="59" t="s">
        <v>56</v>
      </c>
      <c r="Q51" s="59" t="s">
        <v>209</v>
      </c>
      <c r="R51" s="59" t="s">
        <v>57</v>
      </c>
      <c r="S51" s="67" t="s">
        <v>245</v>
      </c>
      <c r="T51" s="61" t="s">
        <v>200</v>
      </c>
    </row>
    <row r="52" spans="2:20" x14ac:dyDescent="0.25">
      <c r="B52" s="236"/>
      <c r="C52" s="568"/>
      <c r="D52" s="569"/>
      <c r="E52" s="569"/>
      <c r="F52" s="569"/>
      <c r="G52" s="569"/>
      <c r="H52" s="569"/>
      <c r="I52" s="569"/>
      <c r="J52" s="569"/>
      <c r="K52" s="569"/>
      <c r="L52" s="569"/>
      <c r="M52" s="569"/>
      <c r="N52" s="569"/>
      <c r="O52" s="570"/>
      <c r="P52" s="240"/>
      <c r="Q52" s="334">
        <v>0</v>
      </c>
      <c r="R52" s="277"/>
      <c r="S52" s="240">
        <v>0</v>
      </c>
      <c r="T52" s="242" t="str">
        <f t="shared" ref="T52:T61" si="8">IF(P52="Purchase",Q52/R52,IF(P52="Rental",S52,IF(Q52+R52+S52&gt;0,"error","")))</f>
        <v/>
      </c>
    </row>
    <row r="53" spans="2:20" x14ac:dyDescent="0.25">
      <c r="B53" s="236"/>
      <c r="C53" s="561"/>
      <c r="D53" s="483"/>
      <c r="E53" s="483"/>
      <c r="F53" s="483"/>
      <c r="G53" s="483"/>
      <c r="H53" s="483"/>
      <c r="I53" s="483"/>
      <c r="J53" s="483"/>
      <c r="K53" s="483"/>
      <c r="L53" s="483"/>
      <c r="M53" s="483"/>
      <c r="N53" s="483"/>
      <c r="O53" s="562"/>
      <c r="P53" s="240"/>
      <c r="Q53" s="334">
        <v>0</v>
      </c>
      <c r="R53" s="277"/>
      <c r="S53" s="240">
        <v>0</v>
      </c>
      <c r="T53" s="242" t="str">
        <f t="shared" si="8"/>
        <v/>
      </c>
    </row>
    <row r="54" spans="2:20" x14ac:dyDescent="0.25">
      <c r="B54" s="236"/>
      <c r="C54" s="561"/>
      <c r="D54" s="483"/>
      <c r="E54" s="483"/>
      <c r="F54" s="483"/>
      <c r="G54" s="483"/>
      <c r="H54" s="483"/>
      <c r="I54" s="483"/>
      <c r="J54" s="483"/>
      <c r="K54" s="483"/>
      <c r="L54" s="483"/>
      <c r="M54" s="483"/>
      <c r="N54" s="483"/>
      <c r="O54" s="562"/>
      <c r="P54" s="240"/>
      <c r="Q54" s="334">
        <v>0</v>
      </c>
      <c r="R54" s="277"/>
      <c r="S54" s="240">
        <v>0</v>
      </c>
      <c r="T54" s="242" t="str">
        <f t="shared" si="8"/>
        <v/>
      </c>
    </row>
    <row r="55" spans="2:20" x14ac:dyDescent="0.25">
      <c r="B55" s="236"/>
      <c r="C55" s="561"/>
      <c r="D55" s="483"/>
      <c r="E55" s="483"/>
      <c r="F55" s="483"/>
      <c r="G55" s="483"/>
      <c r="H55" s="483"/>
      <c r="I55" s="483"/>
      <c r="J55" s="483"/>
      <c r="K55" s="483"/>
      <c r="L55" s="483"/>
      <c r="M55" s="483"/>
      <c r="N55" s="483"/>
      <c r="O55" s="562"/>
      <c r="P55" s="240"/>
      <c r="Q55" s="334">
        <v>0</v>
      </c>
      <c r="R55" s="277"/>
      <c r="S55" s="240">
        <v>0</v>
      </c>
      <c r="T55" s="242" t="str">
        <f t="shared" si="8"/>
        <v/>
      </c>
    </row>
    <row r="56" spans="2:20" x14ac:dyDescent="0.25">
      <c r="B56" s="236"/>
      <c r="C56" s="561"/>
      <c r="D56" s="483"/>
      <c r="E56" s="483"/>
      <c r="F56" s="483"/>
      <c r="G56" s="483"/>
      <c r="H56" s="483"/>
      <c r="I56" s="483"/>
      <c r="J56" s="483"/>
      <c r="K56" s="483"/>
      <c r="L56" s="483"/>
      <c r="M56" s="483"/>
      <c r="N56" s="483"/>
      <c r="O56" s="562"/>
      <c r="P56" s="240"/>
      <c r="Q56" s="334">
        <v>0</v>
      </c>
      <c r="R56" s="277"/>
      <c r="S56" s="240">
        <v>0</v>
      </c>
      <c r="T56" s="242" t="str">
        <f t="shared" si="8"/>
        <v/>
      </c>
    </row>
    <row r="57" spans="2:20" x14ac:dyDescent="0.25">
      <c r="B57" s="236"/>
      <c r="C57" s="561"/>
      <c r="D57" s="483"/>
      <c r="E57" s="483"/>
      <c r="F57" s="483"/>
      <c r="G57" s="483"/>
      <c r="H57" s="483"/>
      <c r="I57" s="483"/>
      <c r="J57" s="483"/>
      <c r="K57" s="483"/>
      <c r="L57" s="483"/>
      <c r="M57" s="483"/>
      <c r="N57" s="483"/>
      <c r="O57" s="562"/>
      <c r="P57" s="240"/>
      <c r="Q57" s="334">
        <v>0</v>
      </c>
      <c r="R57" s="277"/>
      <c r="S57" s="240">
        <v>0</v>
      </c>
      <c r="T57" s="242" t="str">
        <f t="shared" si="8"/>
        <v/>
      </c>
    </row>
    <row r="58" spans="2:20" x14ac:dyDescent="0.25">
      <c r="B58" s="236"/>
      <c r="C58" s="561"/>
      <c r="D58" s="483"/>
      <c r="E58" s="483"/>
      <c r="F58" s="483"/>
      <c r="G58" s="483"/>
      <c r="H58" s="483"/>
      <c r="I58" s="483"/>
      <c r="J58" s="483"/>
      <c r="K58" s="483"/>
      <c r="L58" s="483"/>
      <c r="M58" s="483"/>
      <c r="N58" s="483"/>
      <c r="O58" s="562"/>
      <c r="P58" s="240"/>
      <c r="Q58" s="334">
        <v>0</v>
      </c>
      <c r="R58" s="277"/>
      <c r="S58" s="240">
        <v>0</v>
      </c>
      <c r="T58" s="242" t="str">
        <f t="shared" si="8"/>
        <v/>
      </c>
    </row>
    <row r="59" spans="2:20" x14ac:dyDescent="0.25">
      <c r="B59" s="236"/>
      <c r="C59" s="561"/>
      <c r="D59" s="483"/>
      <c r="E59" s="483"/>
      <c r="F59" s="483"/>
      <c r="G59" s="483"/>
      <c r="H59" s="483"/>
      <c r="I59" s="483"/>
      <c r="J59" s="483"/>
      <c r="K59" s="483"/>
      <c r="L59" s="483"/>
      <c r="M59" s="483"/>
      <c r="N59" s="483"/>
      <c r="O59" s="562"/>
      <c r="P59" s="240"/>
      <c r="Q59" s="334">
        <v>0</v>
      </c>
      <c r="R59" s="277"/>
      <c r="S59" s="240">
        <v>0</v>
      </c>
      <c r="T59" s="242" t="str">
        <f t="shared" si="8"/>
        <v/>
      </c>
    </row>
    <row r="60" spans="2:20" x14ac:dyDescent="0.25">
      <c r="B60" s="236"/>
      <c r="C60" s="561"/>
      <c r="D60" s="483"/>
      <c r="E60" s="483"/>
      <c r="F60" s="483"/>
      <c r="G60" s="483"/>
      <c r="H60" s="483"/>
      <c r="I60" s="483"/>
      <c r="J60" s="483"/>
      <c r="K60" s="483"/>
      <c r="L60" s="483"/>
      <c r="M60" s="483"/>
      <c r="N60" s="483"/>
      <c r="O60" s="562"/>
      <c r="P60" s="240"/>
      <c r="Q60" s="334">
        <v>0</v>
      </c>
      <c r="R60" s="277"/>
      <c r="S60" s="240">
        <v>0</v>
      </c>
      <c r="T60" s="242" t="str">
        <f t="shared" si="8"/>
        <v/>
      </c>
    </row>
    <row r="61" spans="2:20" x14ac:dyDescent="0.25">
      <c r="B61" s="236"/>
      <c r="C61" s="563"/>
      <c r="D61" s="564"/>
      <c r="E61" s="564"/>
      <c r="F61" s="564"/>
      <c r="G61" s="564"/>
      <c r="H61" s="564"/>
      <c r="I61" s="564"/>
      <c r="J61" s="564"/>
      <c r="K61" s="564"/>
      <c r="L61" s="564"/>
      <c r="M61" s="564"/>
      <c r="N61" s="564"/>
      <c r="O61" s="565"/>
      <c r="P61" s="240"/>
      <c r="Q61" s="334">
        <v>0</v>
      </c>
      <c r="R61" s="277"/>
      <c r="S61" s="240">
        <v>0</v>
      </c>
      <c r="T61" s="242" t="str">
        <f t="shared" si="8"/>
        <v/>
      </c>
    </row>
    <row r="62" spans="2:20" ht="13.5" thickBot="1" x14ac:dyDescent="0.3">
      <c r="B62" s="60" t="s">
        <v>207</v>
      </c>
      <c r="C62" s="279"/>
      <c r="D62" s="249"/>
      <c r="E62" s="249"/>
      <c r="F62" s="249"/>
      <c r="G62" s="249"/>
      <c r="H62" s="249"/>
      <c r="I62" s="249"/>
      <c r="J62" s="249"/>
      <c r="K62" s="249"/>
      <c r="L62" s="249"/>
      <c r="M62" s="249"/>
      <c r="N62" s="249"/>
      <c r="O62" s="253"/>
      <c r="P62" s="253"/>
      <c r="Q62" s="253"/>
      <c r="R62" s="253"/>
      <c r="S62" s="253"/>
      <c r="T62" s="66">
        <f>SUM(T52:T61)</f>
        <v>0</v>
      </c>
    </row>
    <row r="63" spans="2:20" ht="13.5" thickBot="1" x14ac:dyDescent="0.3">
      <c r="B63" s="74"/>
      <c r="C63" s="281"/>
      <c r="D63" s="282"/>
      <c r="E63" s="282"/>
      <c r="F63" s="282"/>
      <c r="G63" s="282"/>
      <c r="H63" s="282"/>
      <c r="I63" s="282"/>
      <c r="J63" s="282"/>
      <c r="K63" s="282"/>
      <c r="L63" s="282"/>
      <c r="M63" s="282"/>
      <c r="N63" s="282"/>
      <c r="O63" s="282"/>
      <c r="P63" s="282"/>
      <c r="Q63" s="282"/>
      <c r="R63" s="282"/>
      <c r="S63" s="282"/>
      <c r="T63" s="82"/>
    </row>
    <row r="64" spans="2:20" x14ac:dyDescent="0.25">
      <c r="B64" s="503" t="s">
        <v>58</v>
      </c>
      <c r="C64" s="504"/>
      <c r="D64" s="504"/>
      <c r="E64" s="504"/>
      <c r="F64" s="504"/>
      <c r="G64" s="505"/>
      <c r="H64" s="505"/>
      <c r="I64" s="505"/>
      <c r="J64" s="505"/>
      <c r="K64" s="505"/>
      <c r="L64" s="505"/>
      <c r="M64" s="505"/>
      <c r="N64" s="505"/>
      <c r="O64" s="505"/>
      <c r="P64" s="505"/>
      <c r="Q64" s="505"/>
      <c r="R64" s="505"/>
      <c r="S64" s="506"/>
      <c r="T64" s="81" t="s">
        <v>200</v>
      </c>
    </row>
    <row r="65" spans="2:20" ht="13.15" customHeight="1" x14ac:dyDescent="0.25">
      <c r="B65" s="78" t="s">
        <v>59</v>
      </c>
      <c r="C65" s="500" t="s">
        <v>60</v>
      </c>
      <c r="D65" s="501"/>
      <c r="E65" s="501"/>
      <c r="F65" s="501"/>
      <c r="G65" s="501"/>
      <c r="H65" s="501"/>
      <c r="I65" s="501"/>
      <c r="J65" s="501"/>
      <c r="K65" s="501"/>
      <c r="L65" s="501"/>
      <c r="M65" s="501"/>
      <c r="N65" s="501"/>
      <c r="O65" s="501"/>
      <c r="P65" s="501"/>
      <c r="Q65" s="501"/>
      <c r="R65" s="72"/>
      <c r="S65" s="72"/>
      <c r="T65" s="80"/>
    </row>
    <row r="66" spans="2:20" x14ac:dyDescent="0.25">
      <c r="B66" s="236"/>
      <c r="C66" s="490"/>
      <c r="D66" s="490"/>
      <c r="E66" s="490"/>
      <c r="F66" s="490"/>
      <c r="G66" s="490"/>
      <c r="H66" s="490"/>
      <c r="I66" s="490"/>
      <c r="J66" s="490"/>
      <c r="K66" s="490"/>
      <c r="L66" s="490"/>
      <c r="M66" s="490"/>
      <c r="N66" s="490"/>
      <c r="O66" s="490"/>
      <c r="P66" s="490"/>
      <c r="Q66" s="490"/>
      <c r="R66" s="488"/>
      <c r="S66" s="489"/>
      <c r="T66" s="259">
        <v>0</v>
      </c>
    </row>
    <row r="67" spans="2:20" x14ac:dyDescent="0.25">
      <c r="B67" s="236"/>
      <c r="C67" s="490"/>
      <c r="D67" s="490"/>
      <c r="E67" s="490"/>
      <c r="F67" s="490"/>
      <c r="G67" s="490"/>
      <c r="H67" s="490"/>
      <c r="I67" s="490"/>
      <c r="J67" s="490"/>
      <c r="K67" s="490"/>
      <c r="L67" s="490"/>
      <c r="M67" s="490"/>
      <c r="N67" s="490"/>
      <c r="O67" s="490"/>
      <c r="P67" s="490"/>
      <c r="Q67" s="490"/>
      <c r="R67" s="478"/>
      <c r="S67" s="479"/>
      <c r="T67" s="259">
        <v>0</v>
      </c>
    </row>
    <row r="68" spans="2:20" x14ac:dyDescent="0.25">
      <c r="B68" s="236"/>
      <c r="C68" s="490"/>
      <c r="D68" s="490"/>
      <c r="E68" s="490"/>
      <c r="F68" s="490"/>
      <c r="G68" s="490"/>
      <c r="H68" s="490"/>
      <c r="I68" s="490"/>
      <c r="J68" s="490"/>
      <c r="K68" s="490"/>
      <c r="L68" s="490"/>
      <c r="M68" s="490"/>
      <c r="N68" s="490"/>
      <c r="O68" s="490"/>
      <c r="P68" s="490"/>
      <c r="Q68" s="490"/>
      <c r="R68" s="478"/>
      <c r="S68" s="479"/>
      <c r="T68" s="259">
        <v>0</v>
      </c>
    </row>
    <row r="69" spans="2:20" x14ac:dyDescent="0.25">
      <c r="B69" s="236"/>
      <c r="C69" s="490"/>
      <c r="D69" s="490"/>
      <c r="E69" s="490"/>
      <c r="F69" s="490"/>
      <c r="G69" s="490"/>
      <c r="H69" s="490"/>
      <c r="I69" s="490"/>
      <c r="J69" s="490"/>
      <c r="K69" s="490"/>
      <c r="L69" s="490"/>
      <c r="M69" s="490"/>
      <c r="N69" s="490"/>
      <c r="O69" s="490"/>
      <c r="P69" s="490"/>
      <c r="Q69" s="490"/>
      <c r="R69" s="478"/>
      <c r="S69" s="479"/>
      <c r="T69" s="259">
        <v>0</v>
      </c>
    </row>
    <row r="70" spans="2:20" x14ac:dyDescent="0.25">
      <c r="B70" s="236"/>
      <c r="C70" s="490"/>
      <c r="D70" s="490"/>
      <c r="E70" s="490"/>
      <c r="F70" s="490"/>
      <c r="G70" s="490"/>
      <c r="H70" s="490"/>
      <c r="I70" s="490"/>
      <c r="J70" s="490"/>
      <c r="K70" s="490"/>
      <c r="L70" s="490"/>
      <c r="M70" s="490"/>
      <c r="N70" s="490"/>
      <c r="O70" s="490"/>
      <c r="P70" s="490"/>
      <c r="Q70" s="490"/>
      <c r="R70" s="478"/>
      <c r="S70" s="479"/>
      <c r="T70" s="259">
        <v>0</v>
      </c>
    </row>
    <row r="71" spans="2:20" x14ac:dyDescent="0.25">
      <c r="B71" s="236"/>
      <c r="C71" s="502"/>
      <c r="D71" s="502"/>
      <c r="E71" s="502"/>
      <c r="F71" s="502"/>
      <c r="G71" s="502"/>
      <c r="H71" s="502"/>
      <c r="I71" s="502"/>
      <c r="J71" s="502"/>
      <c r="K71" s="502"/>
      <c r="L71" s="502"/>
      <c r="M71" s="502"/>
      <c r="N71" s="502"/>
      <c r="O71" s="502"/>
      <c r="P71" s="502"/>
      <c r="Q71" s="502"/>
      <c r="R71" s="478"/>
      <c r="S71" s="479"/>
      <c r="T71" s="259">
        <v>0</v>
      </c>
    </row>
    <row r="72" spans="2:20" x14ac:dyDescent="0.25">
      <c r="B72" s="236"/>
      <c r="C72" s="502"/>
      <c r="D72" s="502"/>
      <c r="E72" s="502"/>
      <c r="F72" s="502"/>
      <c r="G72" s="502"/>
      <c r="H72" s="502"/>
      <c r="I72" s="502"/>
      <c r="J72" s="502"/>
      <c r="K72" s="502"/>
      <c r="L72" s="502"/>
      <c r="M72" s="502"/>
      <c r="N72" s="502"/>
      <c r="O72" s="502"/>
      <c r="P72" s="502"/>
      <c r="Q72" s="502"/>
      <c r="R72" s="478"/>
      <c r="S72" s="479"/>
      <c r="T72" s="259">
        <v>0</v>
      </c>
    </row>
    <row r="73" spans="2:20" x14ac:dyDescent="0.25">
      <c r="B73" s="236"/>
      <c r="C73" s="502"/>
      <c r="D73" s="502"/>
      <c r="E73" s="502"/>
      <c r="F73" s="502"/>
      <c r="G73" s="502"/>
      <c r="H73" s="502"/>
      <c r="I73" s="502"/>
      <c r="J73" s="502"/>
      <c r="K73" s="502"/>
      <c r="L73" s="502"/>
      <c r="M73" s="502"/>
      <c r="N73" s="502"/>
      <c r="O73" s="502"/>
      <c r="P73" s="502"/>
      <c r="Q73" s="502"/>
      <c r="R73" s="478"/>
      <c r="S73" s="479"/>
      <c r="T73" s="259">
        <v>0</v>
      </c>
    </row>
    <row r="74" spans="2:20" x14ac:dyDescent="0.25">
      <c r="B74" s="236"/>
      <c r="C74" s="502"/>
      <c r="D74" s="502"/>
      <c r="E74" s="502"/>
      <c r="F74" s="502"/>
      <c r="G74" s="502"/>
      <c r="H74" s="502"/>
      <c r="I74" s="502"/>
      <c r="J74" s="502"/>
      <c r="K74" s="502"/>
      <c r="L74" s="502"/>
      <c r="M74" s="502"/>
      <c r="N74" s="502"/>
      <c r="O74" s="502"/>
      <c r="P74" s="502"/>
      <c r="Q74" s="502"/>
      <c r="R74" s="478"/>
      <c r="S74" s="479"/>
      <c r="T74" s="259">
        <v>0</v>
      </c>
    </row>
    <row r="75" spans="2:20" x14ac:dyDescent="0.25">
      <c r="B75" s="296"/>
      <c r="C75" s="491"/>
      <c r="D75" s="491"/>
      <c r="E75" s="491"/>
      <c r="F75" s="491"/>
      <c r="G75" s="491"/>
      <c r="H75" s="491"/>
      <c r="I75" s="491"/>
      <c r="J75" s="491"/>
      <c r="K75" s="491"/>
      <c r="L75" s="491"/>
      <c r="M75" s="491"/>
      <c r="N75" s="491"/>
      <c r="O75" s="491"/>
      <c r="P75" s="491"/>
      <c r="Q75" s="491"/>
      <c r="R75" s="480"/>
      <c r="S75" s="481"/>
      <c r="T75" s="286">
        <v>0</v>
      </c>
    </row>
    <row r="76" spans="2:20" ht="13.5" thickBot="1" x14ac:dyDescent="0.3">
      <c r="B76" s="60" t="s">
        <v>208</v>
      </c>
      <c r="C76" s="254"/>
      <c r="D76" s="253"/>
      <c r="E76" s="253"/>
      <c r="F76" s="253"/>
      <c r="G76" s="253"/>
      <c r="H76" s="253"/>
      <c r="I76" s="253"/>
      <c r="J76" s="253"/>
      <c r="K76" s="253"/>
      <c r="L76" s="253"/>
      <c r="M76" s="253"/>
      <c r="N76" s="253"/>
      <c r="O76" s="253"/>
      <c r="P76" s="253"/>
      <c r="Q76" s="255"/>
      <c r="R76" s="252"/>
      <c r="S76" s="255"/>
      <c r="T76" s="333">
        <f>SUM(T66:T75)</f>
        <v>0</v>
      </c>
    </row>
    <row r="77" spans="2:20" ht="18.75" customHeight="1" thickBot="1" x14ac:dyDescent="0.3">
      <c r="B77" s="447" t="str">
        <f xml:space="preserve"> "Total " &amp;B10</f>
        <v>Total Norwich Bus Station</v>
      </c>
      <c r="C77" s="492"/>
      <c r="D77" s="493"/>
      <c r="E77" s="493"/>
      <c r="F77" s="493"/>
      <c r="G77" s="493"/>
      <c r="H77" s="493"/>
      <c r="I77" s="493"/>
      <c r="J77" s="493"/>
      <c r="K77" s="493"/>
      <c r="L77" s="493"/>
      <c r="M77" s="493"/>
      <c r="N77" s="493"/>
      <c r="O77" s="448" t="s">
        <v>201</v>
      </c>
      <c r="P77" s="449"/>
      <c r="Q77" s="449"/>
      <c r="R77" s="449"/>
      <c r="S77" s="449"/>
      <c r="T77" s="73">
        <f>T36+T49+T62+T76</f>
        <v>2.3000000000000007E-5</v>
      </c>
    </row>
    <row r="78" spans="2:20" ht="18.75" customHeight="1" thickBot="1" x14ac:dyDescent="0.3">
      <c r="B78" s="492"/>
      <c r="C78" s="492"/>
      <c r="D78" s="493"/>
      <c r="E78" s="493"/>
      <c r="F78" s="493"/>
      <c r="G78" s="493"/>
      <c r="H78" s="493"/>
      <c r="I78" s="493"/>
      <c r="J78" s="493"/>
      <c r="K78" s="493"/>
      <c r="L78" s="493"/>
      <c r="M78" s="493"/>
      <c r="N78" s="493"/>
      <c r="O78" s="448" t="s">
        <v>202</v>
      </c>
      <c r="P78" s="449"/>
      <c r="Q78" s="449"/>
      <c r="R78" s="449"/>
      <c r="S78" s="449"/>
      <c r="T78" s="73">
        <f>(T77+(T77*$S$4))*(100%+$S$6)</f>
        <v>2.3000000000000007E-5</v>
      </c>
    </row>
    <row r="79" spans="2:20" ht="24" thickBot="1" x14ac:dyDescent="0.3">
      <c r="B79" s="328"/>
      <c r="C79" s="328"/>
      <c r="D79" s="329"/>
      <c r="E79" s="329"/>
      <c r="F79" s="329"/>
      <c r="G79" s="329"/>
      <c r="H79" s="329"/>
      <c r="I79" s="329"/>
      <c r="J79" s="329"/>
      <c r="K79" s="329"/>
      <c r="L79" s="329"/>
      <c r="M79" s="329"/>
      <c r="N79" s="329"/>
      <c r="O79" s="330"/>
      <c r="P79" s="331"/>
      <c r="Q79" s="331"/>
      <c r="R79" s="331"/>
      <c r="S79" s="331"/>
      <c r="T79" s="332"/>
    </row>
    <row r="80" spans="2:20" ht="34.9" customHeight="1" thickBot="1" x14ac:dyDescent="0.3">
      <c r="B80" s="522" t="str">
        <f>'Master site list'!$A3</f>
        <v>Airport Park &amp; Ride</v>
      </c>
      <c r="C80" s="522"/>
      <c r="D80" s="522"/>
      <c r="E80" s="522"/>
      <c r="F80" s="522"/>
      <c r="G80" s="522"/>
      <c r="H80" s="522"/>
      <c r="I80" s="522"/>
      <c r="J80" s="522"/>
      <c r="K80" s="522"/>
      <c r="L80" s="522"/>
      <c r="M80" s="523"/>
      <c r="N80" s="521" t="str">
        <f>$N$10</f>
        <v>Grounds Maintenance</v>
      </c>
      <c r="O80" s="522"/>
      <c r="P80" s="522"/>
      <c r="Q80" s="522"/>
      <c r="R80" s="522"/>
      <c r="S80" s="522"/>
      <c r="T80" s="523"/>
    </row>
    <row r="81" spans="1:33" ht="100.15" customHeight="1" thickBot="1" x14ac:dyDescent="0.3">
      <c r="B81" s="172" t="s">
        <v>37</v>
      </c>
      <c r="C81" s="48" t="s">
        <v>38</v>
      </c>
      <c r="D81" s="48" t="s">
        <v>39</v>
      </c>
      <c r="E81" s="48" t="s">
        <v>61</v>
      </c>
      <c r="F81" s="49" t="s">
        <v>62</v>
      </c>
      <c r="G81" s="48" t="s">
        <v>63</v>
      </c>
      <c r="H81" s="48" t="s">
        <v>43</v>
      </c>
      <c r="I81" s="48" t="s">
        <v>44</v>
      </c>
      <c r="J81" s="48" t="s">
        <v>64</v>
      </c>
      <c r="K81" s="48" t="s">
        <v>65</v>
      </c>
      <c r="L81" s="48" t="s">
        <v>47</v>
      </c>
      <c r="M81" s="48" t="s">
        <v>48</v>
      </c>
      <c r="N81" s="48" t="s">
        <v>66</v>
      </c>
      <c r="O81" s="48" t="s">
        <v>67</v>
      </c>
      <c r="P81" s="48" t="s">
        <v>68</v>
      </c>
      <c r="Q81" s="48" t="s">
        <v>69</v>
      </c>
      <c r="R81" s="48" t="s">
        <v>70</v>
      </c>
      <c r="S81" s="48" t="s">
        <v>54</v>
      </c>
      <c r="T81" s="50" t="s">
        <v>200</v>
      </c>
    </row>
    <row r="82" spans="1:33" s="12" customFormat="1" x14ac:dyDescent="0.25">
      <c r="A82" s="14"/>
      <c r="B82" s="173" t="s">
        <v>216</v>
      </c>
      <c r="C82" s="264"/>
      <c r="D82" s="265"/>
      <c r="E82" s="265"/>
      <c r="F82" s="266"/>
      <c r="G82" s="267"/>
      <c r="H82" s="267"/>
      <c r="I82" s="267"/>
      <c r="J82" s="267"/>
      <c r="K82" s="267"/>
      <c r="L82" s="268"/>
      <c r="M82" s="268"/>
      <c r="N82" s="267"/>
      <c r="O82" s="267"/>
      <c r="P82" s="267"/>
      <c r="Q82" s="267"/>
      <c r="R82" s="267"/>
      <c r="S82" s="267"/>
      <c r="T82" s="269"/>
      <c r="U82" s="120"/>
      <c r="AF82" s="14"/>
      <c r="AG82" s="14"/>
    </row>
    <row r="83" spans="1:33" ht="15" x14ac:dyDescent="0.25">
      <c r="B83" s="270"/>
      <c r="C83" s="271"/>
      <c r="D83" s="272" t="str">
        <f>IF(C83="","",F83/C83)</f>
        <v/>
      </c>
      <c r="E83" s="273">
        <f>C83/2080</f>
        <v>0</v>
      </c>
      <c r="F83" s="274">
        <v>9.9999999999999995E-7</v>
      </c>
      <c r="G83" s="275">
        <v>0</v>
      </c>
      <c r="H83" s="274">
        <v>0</v>
      </c>
      <c r="I83" s="51">
        <f>H83/F83</f>
        <v>0</v>
      </c>
      <c r="J83" s="275">
        <v>0</v>
      </c>
      <c r="K83" s="275">
        <v>0</v>
      </c>
      <c r="L83" s="275">
        <v>0</v>
      </c>
      <c r="M83" s="53">
        <f>L83/F83</f>
        <v>0</v>
      </c>
      <c r="N83" s="275">
        <v>0</v>
      </c>
      <c r="O83" s="275">
        <v>0</v>
      </c>
      <c r="P83" s="275">
        <v>0</v>
      </c>
      <c r="Q83" s="275">
        <v>0</v>
      </c>
      <c r="R83" s="275">
        <v>0</v>
      </c>
      <c r="S83" s="274"/>
      <c r="T83" s="276">
        <f>SUM(F83+G83+H83+J83+K83+L83+N83+O83+P83+Q83+R83)</f>
        <v>9.9999999999999995E-7</v>
      </c>
      <c r="U83" s="122">
        <f>SUM(C83*E83)</f>
        <v>0</v>
      </c>
      <c r="AC83" s="15"/>
      <c r="AD83" s="15"/>
      <c r="AE83" s="15"/>
      <c r="AF83" s="16"/>
    </row>
    <row r="84" spans="1:33" ht="15" x14ac:dyDescent="0.25">
      <c r="B84" s="236"/>
      <c r="C84" s="277"/>
      <c r="D84" s="238" t="str">
        <f t="shared" ref="D84:D105" si="9">IF(C84="","",F84/C84)</f>
        <v/>
      </c>
      <c r="E84" s="243">
        <f t="shared" ref="E84:E105" si="10">C84/2080</f>
        <v>0</v>
      </c>
      <c r="F84" s="240">
        <v>9.9999999999999995E-7</v>
      </c>
      <c r="G84" s="241">
        <v>0</v>
      </c>
      <c r="H84" s="240">
        <v>0</v>
      </c>
      <c r="I84" s="30">
        <f>H84/F84</f>
        <v>0</v>
      </c>
      <c r="J84" s="241">
        <v>0</v>
      </c>
      <c r="K84" s="241">
        <v>0</v>
      </c>
      <c r="L84" s="241">
        <v>0</v>
      </c>
      <c r="M84" s="36">
        <f t="shared" ref="M84:M105" si="11">L84/F84</f>
        <v>0</v>
      </c>
      <c r="N84" s="241">
        <v>0</v>
      </c>
      <c r="O84" s="241">
        <v>0</v>
      </c>
      <c r="P84" s="241">
        <v>0</v>
      </c>
      <c r="Q84" s="241">
        <v>0</v>
      </c>
      <c r="R84" s="241">
        <v>0</v>
      </c>
      <c r="S84" s="240"/>
      <c r="T84" s="242">
        <f t="shared" ref="T84:T96" si="12">SUM(F84+G84+H84+J84+K84+L84+N84+O84+P84+Q84+R84)</f>
        <v>9.9999999999999995E-7</v>
      </c>
      <c r="U84" s="122">
        <f t="shared" ref="U84:U106" si="13">SUM(C84*E84)</f>
        <v>0</v>
      </c>
      <c r="AC84" s="15"/>
      <c r="AD84" s="15"/>
      <c r="AE84" s="15"/>
      <c r="AF84" s="16"/>
    </row>
    <row r="85" spans="1:33" ht="15" x14ac:dyDescent="0.25">
      <c r="B85" s="236"/>
      <c r="C85" s="277"/>
      <c r="D85" s="238" t="str">
        <f t="shared" si="9"/>
        <v/>
      </c>
      <c r="E85" s="243">
        <f t="shared" si="10"/>
        <v>0</v>
      </c>
      <c r="F85" s="240">
        <v>9.9999999999999995E-7</v>
      </c>
      <c r="G85" s="241">
        <v>0</v>
      </c>
      <c r="H85" s="240">
        <v>0</v>
      </c>
      <c r="I85" s="30">
        <f t="shared" ref="I85:I105" si="14">H85/F85</f>
        <v>0</v>
      </c>
      <c r="J85" s="241">
        <v>0</v>
      </c>
      <c r="K85" s="241">
        <v>0</v>
      </c>
      <c r="L85" s="241">
        <v>0</v>
      </c>
      <c r="M85" s="36">
        <f t="shared" si="11"/>
        <v>0</v>
      </c>
      <c r="N85" s="241">
        <v>0</v>
      </c>
      <c r="O85" s="241">
        <v>0</v>
      </c>
      <c r="P85" s="241">
        <v>0</v>
      </c>
      <c r="Q85" s="241">
        <v>0</v>
      </c>
      <c r="R85" s="241">
        <v>0</v>
      </c>
      <c r="S85" s="240"/>
      <c r="T85" s="242">
        <f t="shared" si="12"/>
        <v>9.9999999999999995E-7</v>
      </c>
      <c r="U85" s="122">
        <f t="shared" si="13"/>
        <v>0</v>
      </c>
      <c r="AC85" s="15"/>
      <c r="AD85" s="15"/>
      <c r="AE85" s="15"/>
      <c r="AF85" s="16"/>
    </row>
    <row r="86" spans="1:33" ht="15" x14ac:dyDescent="0.25">
      <c r="B86" s="236"/>
      <c r="C86" s="277"/>
      <c r="D86" s="238" t="str">
        <f t="shared" si="9"/>
        <v/>
      </c>
      <c r="E86" s="243">
        <f t="shared" si="10"/>
        <v>0</v>
      </c>
      <c r="F86" s="240">
        <v>9.9999999999999995E-7</v>
      </c>
      <c r="G86" s="241">
        <v>0</v>
      </c>
      <c r="H86" s="240">
        <v>0</v>
      </c>
      <c r="I86" s="30">
        <f t="shared" si="14"/>
        <v>0</v>
      </c>
      <c r="J86" s="241">
        <v>0</v>
      </c>
      <c r="K86" s="241">
        <v>0</v>
      </c>
      <c r="L86" s="241">
        <v>0</v>
      </c>
      <c r="M86" s="36">
        <f t="shared" si="11"/>
        <v>0</v>
      </c>
      <c r="N86" s="241">
        <v>0</v>
      </c>
      <c r="O86" s="241">
        <v>0</v>
      </c>
      <c r="P86" s="241">
        <v>0</v>
      </c>
      <c r="Q86" s="241">
        <v>0</v>
      </c>
      <c r="R86" s="241">
        <v>0</v>
      </c>
      <c r="S86" s="240"/>
      <c r="T86" s="242">
        <f t="shared" si="12"/>
        <v>9.9999999999999995E-7</v>
      </c>
      <c r="U86" s="122">
        <f t="shared" si="13"/>
        <v>0</v>
      </c>
      <c r="AC86" s="15"/>
      <c r="AD86" s="15"/>
      <c r="AE86" s="15"/>
      <c r="AF86" s="16"/>
    </row>
    <row r="87" spans="1:33" ht="15" x14ac:dyDescent="0.25">
      <c r="B87" s="236"/>
      <c r="C87" s="277"/>
      <c r="D87" s="238" t="str">
        <f t="shared" si="9"/>
        <v/>
      </c>
      <c r="E87" s="243">
        <f t="shared" si="10"/>
        <v>0</v>
      </c>
      <c r="F87" s="240">
        <v>9.9999999999999995E-7</v>
      </c>
      <c r="G87" s="241">
        <v>0</v>
      </c>
      <c r="H87" s="240">
        <v>0</v>
      </c>
      <c r="I87" s="30">
        <f t="shared" si="14"/>
        <v>0</v>
      </c>
      <c r="J87" s="241">
        <v>0</v>
      </c>
      <c r="K87" s="241">
        <v>0</v>
      </c>
      <c r="L87" s="241">
        <v>0</v>
      </c>
      <c r="M87" s="36">
        <f t="shared" si="11"/>
        <v>0</v>
      </c>
      <c r="N87" s="241">
        <v>0</v>
      </c>
      <c r="O87" s="241">
        <v>0</v>
      </c>
      <c r="P87" s="241">
        <v>0</v>
      </c>
      <c r="Q87" s="241">
        <v>0</v>
      </c>
      <c r="R87" s="241">
        <v>0</v>
      </c>
      <c r="S87" s="240"/>
      <c r="T87" s="242">
        <f t="shared" si="12"/>
        <v>9.9999999999999995E-7</v>
      </c>
      <c r="U87" s="122">
        <f t="shared" si="13"/>
        <v>0</v>
      </c>
      <c r="AC87" s="15"/>
      <c r="AD87" s="15"/>
      <c r="AE87" s="15"/>
      <c r="AF87" s="16"/>
    </row>
    <row r="88" spans="1:33" ht="15" x14ac:dyDescent="0.25">
      <c r="B88" s="236"/>
      <c r="C88" s="277"/>
      <c r="D88" s="238" t="str">
        <f t="shared" si="9"/>
        <v/>
      </c>
      <c r="E88" s="243">
        <f t="shared" si="10"/>
        <v>0</v>
      </c>
      <c r="F88" s="240">
        <v>9.9999999999999995E-7</v>
      </c>
      <c r="G88" s="241">
        <v>0</v>
      </c>
      <c r="H88" s="240">
        <v>0</v>
      </c>
      <c r="I88" s="30">
        <f t="shared" si="14"/>
        <v>0</v>
      </c>
      <c r="J88" s="241">
        <v>0</v>
      </c>
      <c r="K88" s="241">
        <v>0</v>
      </c>
      <c r="L88" s="241">
        <v>0</v>
      </c>
      <c r="M88" s="36">
        <f t="shared" si="11"/>
        <v>0</v>
      </c>
      <c r="N88" s="241">
        <v>0</v>
      </c>
      <c r="O88" s="241">
        <v>0</v>
      </c>
      <c r="P88" s="241">
        <v>0</v>
      </c>
      <c r="Q88" s="241">
        <v>0</v>
      </c>
      <c r="R88" s="241">
        <v>0</v>
      </c>
      <c r="S88" s="240"/>
      <c r="T88" s="242">
        <f t="shared" si="12"/>
        <v>9.9999999999999995E-7</v>
      </c>
      <c r="U88" s="122">
        <f t="shared" si="13"/>
        <v>0</v>
      </c>
      <c r="AC88" s="15"/>
      <c r="AD88" s="15"/>
      <c r="AE88" s="15"/>
      <c r="AF88" s="16"/>
    </row>
    <row r="89" spans="1:33" ht="15" x14ac:dyDescent="0.25">
      <c r="B89" s="236"/>
      <c r="C89" s="277"/>
      <c r="D89" s="238" t="str">
        <f t="shared" si="9"/>
        <v/>
      </c>
      <c r="E89" s="243">
        <f t="shared" si="10"/>
        <v>0</v>
      </c>
      <c r="F89" s="240">
        <v>9.9999999999999995E-7</v>
      </c>
      <c r="G89" s="241">
        <v>0</v>
      </c>
      <c r="H89" s="240">
        <v>0</v>
      </c>
      <c r="I89" s="30">
        <f t="shared" si="14"/>
        <v>0</v>
      </c>
      <c r="J89" s="241">
        <v>0</v>
      </c>
      <c r="K89" s="241">
        <v>0</v>
      </c>
      <c r="L89" s="241">
        <v>0</v>
      </c>
      <c r="M89" s="36">
        <f t="shared" si="11"/>
        <v>0</v>
      </c>
      <c r="N89" s="241">
        <v>0</v>
      </c>
      <c r="O89" s="241">
        <v>0</v>
      </c>
      <c r="P89" s="241">
        <v>0</v>
      </c>
      <c r="Q89" s="241">
        <v>0</v>
      </c>
      <c r="R89" s="241">
        <v>0</v>
      </c>
      <c r="S89" s="240"/>
      <c r="T89" s="242">
        <f t="shared" si="12"/>
        <v>9.9999999999999995E-7</v>
      </c>
      <c r="U89" s="122">
        <f t="shared" si="13"/>
        <v>0</v>
      </c>
      <c r="AC89" s="15"/>
      <c r="AD89" s="15"/>
      <c r="AE89" s="15"/>
      <c r="AF89" s="16"/>
    </row>
    <row r="90" spans="1:33" ht="15" x14ac:dyDescent="0.25">
      <c r="B90" s="236"/>
      <c r="C90" s="277"/>
      <c r="D90" s="238" t="str">
        <f t="shared" si="9"/>
        <v/>
      </c>
      <c r="E90" s="243">
        <f t="shared" si="10"/>
        <v>0</v>
      </c>
      <c r="F90" s="240">
        <v>9.9999999999999995E-7</v>
      </c>
      <c r="G90" s="241">
        <v>0</v>
      </c>
      <c r="H90" s="240">
        <v>0</v>
      </c>
      <c r="I90" s="30">
        <f t="shared" si="14"/>
        <v>0</v>
      </c>
      <c r="J90" s="241">
        <v>0</v>
      </c>
      <c r="K90" s="241">
        <v>0</v>
      </c>
      <c r="L90" s="241">
        <v>0</v>
      </c>
      <c r="M90" s="36">
        <f t="shared" si="11"/>
        <v>0</v>
      </c>
      <c r="N90" s="241">
        <v>0</v>
      </c>
      <c r="O90" s="241">
        <v>0</v>
      </c>
      <c r="P90" s="241">
        <v>0</v>
      </c>
      <c r="Q90" s="241">
        <v>0</v>
      </c>
      <c r="R90" s="241">
        <v>0</v>
      </c>
      <c r="S90" s="240"/>
      <c r="T90" s="242">
        <f t="shared" si="12"/>
        <v>9.9999999999999995E-7</v>
      </c>
      <c r="U90" s="122">
        <f t="shared" si="13"/>
        <v>0</v>
      </c>
      <c r="AC90" s="15"/>
      <c r="AD90" s="15"/>
      <c r="AE90" s="15"/>
      <c r="AF90" s="16"/>
    </row>
    <row r="91" spans="1:33" ht="15" x14ac:dyDescent="0.25">
      <c r="B91" s="236"/>
      <c r="C91" s="277"/>
      <c r="D91" s="238" t="str">
        <f t="shared" si="9"/>
        <v/>
      </c>
      <c r="E91" s="243">
        <f t="shared" si="10"/>
        <v>0</v>
      </c>
      <c r="F91" s="240">
        <v>9.9999999999999995E-7</v>
      </c>
      <c r="G91" s="241">
        <v>0</v>
      </c>
      <c r="H91" s="240">
        <v>0</v>
      </c>
      <c r="I91" s="30">
        <f t="shared" si="14"/>
        <v>0</v>
      </c>
      <c r="J91" s="241">
        <v>0</v>
      </c>
      <c r="K91" s="241">
        <v>0</v>
      </c>
      <c r="L91" s="241">
        <v>0</v>
      </c>
      <c r="M91" s="36">
        <f t="shared" si="11"/>
        <v>0</v>
      </c>
      <c r="N91" s="241">
        <v>0</v>
      </c>
      <c r="O91" s="241">
        <v>0</v>
      </c>
      <c r="P91" s="241">
        <v>0</v>
      </c>
      <c r="Q91" s="241">
        <v>0</v>
      </c>
      <c r="R91" s="241">
        <v>0</v>
      </c>
      <c r="S91" s="240"/>
      <c r="T91" s="242">
        <f t="shared" si="12"/>
        <v>9.9999999999999995E-7</v>
      </c>
      <c r="U91" s="122">
        <f t="shared" si="13"/>
        <v>0</v>
      </c>
      <c r="AC91" s="15"/>
      <c r="AD91" s="15"/>
      <c r="AE91" s="15"/>
      <c r="AF91" s="16"/>
    </row>
    <row r="92" spans="1:33" ht="15" x14ac:dyDescent="0.25">
      <c r="B92" s="236"/>
      <c r="C92" s="277"/>
      <c r="D92" s="238" t="str">
        <f t="shared" si="9"/>
        <v/>
      </c>
      <c r="E92" s="243">
        <f t="shared" si="10"/>
        <v>0</v>
      </c>
      <c r="F92" s="240">
        <v>9.9999999999999995E-7</v>
      </c>
      <c r="G92" s="241">
        <v>0</v>
      </c>
      <c r="H92" s="240">
        <v>0</v>
      </c>
      <c r="I92" s="30">
        <f t="shared" si="14"/>
        <v>0</v>
      </c>
      <c r="J92" s="241">
        <v>0</v>
      </c>
      <c r="K92" s="241">
        <v>0</v>
      </c>
      <c r="L92" s="241">
        <v>0</v>
      </c>
      <c r="M92" s="36">
        <f t="shared" si="11"/>
        <v>0</v>
      </c>
      <c r="N92" s="241">
        <v>0</v>
      </c>
      <c r="O92" s="241">
        <v>0</v>
      </c>
      <c r="P92" s="241">
        <v>0</v>
      </c>
      <c r="Q92" s="241">
        <v>0</v>
      </c>
      <c r="R92" s="241">
        <v>0</v>
      </c>
      <c r="S92" s="240"/>
      <c r="T92" s="242">
        <f t="shared" si="12"/>
        <v>9.9999999999999995E-7</v>
      </c>
      <c r="U92" s="122">
        <f t="shared" si="13"/>
        <v>0</v>
      </c>
      <c r="AC92" s="15"/>
      <c r="AD92" s="15"/>
      <c r="AE92" s="15"/>
      <c r="AF92" s="16"/>
    </row>
    <row r="93" spans="1:33" ht="15" x14ac:dyDescent="0.25">
      <c r="B93" s="236"/>
      <c r="C93" s="277"/>
      <c r="D93" s="238" t="str">
        <f t="shared" si="9"/>
        <v/>
      </c>
      <c r="E93" s="243">
        <f t="shared" si="10"/>
        <v>0</v>
      </c>
      <c r="F93" s="240">
        <v>9.9999999999999995E-7</v>
      </c>
      <c r="G93" s="241">
        <v>0</v>
      </c>
      <c r="H93" s="240">
        <v>0</v>
      </c>
      <c r="I93" s="30">
        <f t="shared" si="14"/>
        <v>0</v>
      </c>
      <c r="J93" s="241">
        <v>0</v>
      </c>
      <c r="K93" s="241">
        <v>0</v>
      </c>
      <c r="L93" s="241">
        <v>0</v>
      </c>
      <c r="M93" s="36">
        <f t="shared" si="11"/>
        <v>0</v>
      </c>
      <c r="N93" s="241">
        <v>0</v>
      </c>
      <c r="O93" s="241">
        <v>0</v>
      </c>
      <c r="P93" s="241">
        <v>0</v>
      </c>
      <c r="Q93" s="241">
        <v>0</v>
      </c>
      <c r="R93" s="241">
        <v>0</v>
      </c>
      <c r="S93" s="240"/>
      <c r="T93" s="242">
        <f t="shared" si="12"/>
        <v>9.9999999999999995E-7</v>
      </c>
      <c r="U93" s="122">
        <f t="shared" si="13"/>
        <v>0</v>
      </c>
      <c r="AC93" s="15"/>
      <c r="AD93" s="15"/>
      <c r="AE93" s="15"/>
      <c r="AF93" s="16"/>
    </row>
    <row r="94" spans="1:33" ht="15" x14ac:dyDescent="0.25">
      <c r="B94" s="236"/>
      <c r="C94" s="277"/>
      <c r="D94" s="238" t="str">
        <f t="shared" si="9"/>
        <v/>
      </c>
      <c r="E94" s="243">
        <f t="shared" si="10"/>
        <v>0</v>
      </c>
      <c r="F94" s="240">
        <v>9.9999999999999995E-7</v>
      </c>
      <c r="G94" s="241">
        <v>0</v>
      </c>
      <c r="H94" s="240">
        <v>0</v>
      </c>
      <c r="I94" s="30">
        <f t="shared" si="14"/>
        <v>0</v>
      </c>
      <c r="J94" s="241">
        <v>0</v>
      </c>
      <c r="K94" s="241">
        <v>0</v>
      </c>
      <c r="L94" s="241">
        <v>0</v>
      </c>
      <c r="M94" s="36">
        <f t="shared" si="11"/>
        <v>0</v>
      </c>
      <c r="N94" s="241">
        <v>0</v>
      </c>
      <c r="O94" s="241">
        <v>0</v>
      </c>
      <c r="P94" s="241">
        <v>0</v>
      </c>
      <c r="Q94" s="241">
        <v>0</v>
      </c>
      <c r="R94" s="241">
        <v>0</v>
      </c>
      <c r="S94" s="240"/>
      <c r="T94" s="242">
        <f t="shared" si="12"/>
        <v>9.9999999999999995E-7</v>
      </c>
      <c r="U94" s="122">
        <f t="shared" si="13"/>
        <v>0</v>
      </c>
      <c r="AC94" s="15"/>
      <c r="AD94" s="15"/>
      <c r="AE94" s="15"/>
      <c r="AF94" s="16"/>
    </row>
    <row r="95" spans="1:33" ht="15" x14ac:dyDescent="0.25">
      <c r="B95" s="236"/>
      <c r="C95" s="277"/>
      <c r="D95" s="238" t="str">
        <f t="shared" si="9"/>
        <v/>
      </c>
      <c r="E95" s="243">
        <f t="shared" si="10"/>
        <v>0</v>
      </c>
      <c r="F95" s="240">
        <v>9.9999999999999995E-7</v>
      </c>
      <c r="G95" s="241">
        <v>0</v>
      </c>
      <c r="H95" s="240">
        <v>0</v>
      </c>
      <c r="I95" s="30">
        <f t="shared" si="14"/>
        <v>0</v>
      </c>
      <c r="J95" s="241">
        <v>0</v>
      </c>
      <c r="K95" s="241">
        <v>0</v>
      </c>
      <c r="L95" s="241">
        <v>0</v>
      </c>
      <c r="M95" s="36">
        <f t="shared" si="11"/>
        <v>0</v>
      </c>
      <c r="N95" s="241">
        <v>0</v>
      </c>
      <c r="O95" s="241">
        <v>0</v>
      </c>
      <c r="P95" s="241">
        <v>0</v>
      </c>
      <c r="Q95" s="241">
        <v>0</v>
      </c>
      <c r="R95" s="241">
        <v>0</v>
      </c>
      <c r="S95" s="240"/>
      <c r="T95" s="242">
        <f t="shared" si="12"/>
        <v>9.9999999999999995E-7</v>
      </c>
      <c r="U95" s="122">
        <f t="shared" si="13"/>
        <v>0</v>
      </c>
      <c r="AC95" s="15"/>
      <c r="AD95" s="15"/>
      <c r="AE95" s="15"/>
      <c r="AF95" s="16"/>
    </row>
    <row r="96" spans="1:33" ht="15" x14ac:dyDescent="0.25">
      <c r="B96" s="236"/>
      <c r="C96" s="277"/>
      <c r="D96" s="238" t="str">
        <f t="shared" si="9"/>
        <v/>
      </c>
      <c r="E96" s="243">
        <f t="shared" si="10"/>
        <v>0</v>
      </c>
      <c r="F96" s="240">
        <v>9.9999999999999995E-7</v>
      </c>
      <c r="G96" s="241">
        <v>0</v>
      </c>
      <c r="H96" s="240">
        <v>0</v>
      </c>
      <c r="I96" s="30">
        <f t="shared" si="14"/>
        <v>0</v>
      </c>
      <c r="J96" s="241">
        <v>0</v>
      </c>
      <c r="K96" s="241">
        <v>0</v>
      </c>
      <c r="L96" s="241">
        <v>0</v>
      </c>
      <c r="M96" s="36">
        <f t="shared" si="11"/>
        <v>0</v>
      </c>
      <c r="N96" s="241">
        <v>0</v>
      </c>
      <c r="O96" s="241">
        <v>0</v>
      </c>
      <c r="P96" s="241">
        <v>0</v>
      </c>
      <c r="Q96" s="241">
        <v>0</v>
      </c>
      <c r="R96" s="241">
        <v>0</v>
      </c>
      <c r="S96" s="240"/>
      <c r="T96" s="242">
        <f t="shared" si="12"/>
        <v>9.9999999999999995E-7</v>
      </c>
      <c r="U96" s="122">
        <f t="shared" si="13"/>
        <v>0</v>
      </c>
      <c r="AC96" s="15"/>
      <c r="AD96" s="15"/>
      <c r="AE96" s="15"/>
      <c r="AF96" s="16"/>
    </row>
    <row r="97" spans="2:32" ht="15" x14ac:dyDescent="0.25">
      <c r="B97" s="236"/>
      <c r="C97" s="277"/>
      <c r="D97" s="238" t="str">
        <f t="shared" si="9"/>
        <v/>
      </c>
      <c r="E97" s="243">
        <f t="shared" si="10"/>
        <v>0</v>
      </c>
      <c r="F97" s="240">
        <v>9.9999999999999995E-7</v>
      </c>
      <c r="G97" s="241">
        <v>0</v>
      </c>
      <c r="H97" s="240">
        <v>0</v>
      </c>
      <c r="I97" s="30">
        <f t="shared" si="14"/>
        <v>0</v>
      </c>
      <c r="J97" s="241">
        <v>0</v>
      </c>
      <c r="K97" s="241">
        <v>0</v>
      </c>
      <c r="L97" s="241">
        <v>0</v>
      </c>
      <c r="M97" s="36">
        <f t="shared" si="11"/>
        <v>0</v>
      </c>
      <c r="N97" s="241">
        <v>0</v>
      </c>
      <c r="O97" s="241">
        <v>0</v>
      </c>
      <c r="P97" s="241">
        <v>0</v>
      </c>
      <c r="Q97" s="241">
        <v>0</v>
      </c>
      <c r="R97" s="241">
        <v>0</v>
      </c>
      <c r="S97" s="240"/>
      <c r="T97" s="242">
        <f>SUM(F97+G97+H97+J97+K97+L97+N97+O97+P97+Q97+R97)</f>
        <v>9.9999999999999995E-7</v>
      </c>
      <c r="U97" s="122">
        <f t="shared" si="13"/>
        <v>0</v>
      </c>
      <c r="AC97" s="15"/>
      <c r="AD97" s="15"/>
      <c r="AE97" s="15"/>
      <c r="AF97" s="16"/>
    </row>
    <row r="98" spans="2:32" ht="15" x14ac:dyDescent="0.25">
      <c r="B98" s="236"/>
      <c r="C98" s="277"/>
      <c r="D98" s="238" t="str">
        <f t="shared" si="9"/>
        <v/>
      </c>
      <c r="E98" s="243">
        <f t="shared" si="10"/>
        <v>0</v>
      </c>
      <c r="F98" s="240">
        <v>9.9999999999999995E-7</v>
      </c>
      <c r="G98" s="241">
        <v>0</v>
      </c>
      <c r="H98" s="240">
        <v>0</v>
      </c>
      <c r="I98" s="30">
        <f t="shared" si="14"/>
        <v>0</v>
      </c>
      <c r="J98" s="241">
        <v>0</v>
      </c>
      <c r="K98" s="241">
        <v>0</v>
      </c>
      <c r="L98" s="241">
        <v>0</v>
      </c>
      <c r="M98" s="36">
        <f t="shared" si="11"/>
        <v>0</v>
      </c>
      <c r="N98" s="241">
        <v>0</v>
      </c>
      <c r="O98" s="241">
        <v>0</v>
      </c>
      <c r="P98" s="241">
        <v>0</v>
      </c>
      <c r="Q98" s="241">
        <v>0</v>
      </c>
      <c r="R98" s="241">
        <v>0</v>
      </c>
      <c r="S98" s="240"/>
      <c r="T98" s="242">
        <f t="shared" ref="T98" si="15">SUM(F98+G98+H98+J98+K98+L98+N98+O98+P98+Q98+R98)</f>
        <v>9.9999999999999995E-7</v>
      </c>
      <c r="U98" s="122">
        <f t="shared" si="13"/>
        <v>0</v>
      </c>
      <c r="AC98" s="15"/>
      <c r="AD98" s="15"/>
      <c r="AE98" s="15"/>
      <c r="AF98" s="16"/>
    </row>
    <row r="99" spans="2:32" ht="15" x14ac:dyDescent="0.25">
      <c r="B99" s="236"/>
      <c r="C99" s="277"/>
      <c r="D99" s="238" t="str">
        <f t="shared" si="9"/>
        <v/>
      </c>
      <c r="E99" s="243">
        <f t="shared" si="10"/>
        <v>0</v>
      </c>
      <c r="F99" s="240">
        <v>9.9999999999999995E-7</v>
      </c>
      <c r="G99" s="241">
        <v>0</v>
      </c>
      <c r="H99" s="240">
        <v>0</v>
      </c>
      <c r="I99" s="30">
        <f t="shared" si="14"/>
        <v>0</v>
      </c>
      <c r="J99" s="241">
        <v>0</v>
      </c>
      <c r="K99" s="241">
        <v>0</v>
      </c>
      <c r="L99" s="241">
        <v>0</v>
      </c>
      <c r="M99" s="36">
        <f t="shared" si="11"/>
        <v>0</v>
      </c>
      <c r="N99" s="241">
        <v>0</v>
      </c>
      <c r="O99" s="241">
        <v>0</v>
      </c>
      <c r="P99" s="241">
        <v>0</v>
      </c>
      <c r="Q99" s="241">
        <v>0</v>
      </c>
      <c r="R99" s="241">
        <v>0</v>
      </c>
      <c r="S99" s="240"/>
      <c r="T99" s="242">
        <f>SUM(F99+G99+H99+J99+K99+L99+N99+O99+P99+Q99+R99)</f>
        <v>9.9999999999999995E-7</v>
      </c>
      <c r="U99" s="122">
        <f t="shared" si="13"/>
        <v>0</v>
      </c>
      <c r="AC99" s="15"/>
      <c r="AD99" s="15"/>
      <c r="AE99" s="15"/>
      <c r="AF99" s="16"/>
    </row>
    <row r="100" spans="2:32" ht="15" x14ac:dyDescent="0.25">
      <c r="B100" s="236"/>
      <c r="C100" s="277"/>
      <c r="D100" s="238" t="str">
        <f t="shared" si="9"/>
        <v/>
      </c>
      <c r="E100" s="243">
        <f t="shared" si="10"/>
        <v>0</v>
      </c>
      <c r="F100" s="240">
        <v>9.9999999999999995E-7</v>
      </c>
      <c r="G100" s="241">
        <v>0</v>
      </c>
      <c r="H100" s="240">
        <v>0</v>
      </c>
      <c r="I100" s="30">
        <f t="shared" si="14"/>
        <v>0</v>
      </c>
      <c r="J100" s="241">
        <v>0</v>
      </c>
      <c r="K100" s="241">
        <v>0</v>
      </c>
      <c r="L100" s="241">
        <v>0</v>
      </c>
      <c r="M100" s="36">
        <f t="shared" si="11"/>
        <v>0</v>
      </c>
      <c r="N100" s="241">
        <v>0</v>
      </c>
      <c r="O100" s="241">
        <v>0</v>
      </c>
      <c r="P100" s="241">
        <v>0</v>
      </c>
      <c r="Q100" s="241">
        <v>0</v>
      </c>
      <c r="R100" s="241">
        <v>0</v>
      </c>
      <c r="S100" s="240"/>
      <c r="T100" s="242">
        <f t="shared" ref="T100:T105" si="16">SUM(F100+G100+H100+J100+K100+L100+N100+O100+P100+Q100+R100)</f>
        <v>9.9999999999999995E-7</v>
      </c>
      <c r="U100" s="122">
        <f t="shared" si="13"/>
        <v>0</v>
      </c>
      <c r="AC100" s="15"/>
      <c r="AD100" s="15"/>
      <c r="AE100" s="15"/>
      <c r="AF100" s="16"/>
    </row>
    <row r="101" spans="2:32" ht="15" x14ac:dyDescent="0.25">
      <c r="B101" s="236"/>
      <c r="C101" s="277"/>
      <c r="D101" s="238" t="str">
        <f t="shared" si="9"/>
        <v/>
      </c>
      <c r="E101" s="243">
        <f t="shared" si="10"/>
        <v>0</v>
      </c>
      <c r="F101" s="240">
        <v>9.9999999999999995E-7</v>
      </c>
      <c r="G101" s="241">
        <v>0</v>
      </c>
      <c r="H101" s="240">
        <v>0</v>
      </c>
      <c r="I101" s="30">
        <f t="shared" si="14"/>
        <v>0</v>
      </c>
      <c r="J101" s="241">
        <v>0</v>
      </c>
      <c r="K101" s="241">
        <v>0</v>
      </c>
      <c r="L101" s="241">
        <v>0</v>
      </c>
      <c r="M101" s="36">
        <f t="shared" si="11"/>
        <v>0</v>
      </c>
      <c r="N101" s="241">
        <v>0</v>
      </c>
      <c r="O101" s="241">
        <v>0</v>
      </c>
      <c r="P101" s="241">
        <v>0</v>
      </c>
      <c r="Q101" s="241">
        <v>0</v>
      </c>
      <c r="R101" s="241">
        <v>0</v>
      </c>
      <c r="S101" s="240"/>
      <c r="T101" s="242">
        <f t="shared" si="16"/>
        <v>9.9999999999999995E-7</v>
      </c>
      <c r="U101" s="122">
        <f t="shared" si="13"/>
        <v>0</v>
      </c>
      <c r="AC101" s="15"/>
      <c r="AD101" s="15"/>
      <c r="AE101" s="15"/>
      <c r="AF101" s="16"/>
    </row>
    <row r="102" spans="2:32" ht="15" x14ac:dyDescent="0.25">
      <c r="B102" s="236"/>
      <c r="C102" s="277"/>
      <c r="D102" s="238" t="str">
        <f t="shared" si="9"/>
        <v/>
      </c>
      <c r="E102" s="243">
        <f t="shared" si="10"/>
        <v>0</v>
      </c>
      <c r="F102" s="240">
        <v>9.9999999999999995E-7</v>
      </c>
      <c r="G102" s="241">
        <v>0</v>
      </c>
      <c r="H102" s="240">
        <v>0</v>
      </c>
      <c r="I102" s="30">
        <f t="shared" si="14"/>
        <v>0</v>
      </c>
      <c r="J102" s="241">
        <v>0</v>
      </c>
      <c r="K102" s="241">
        <v>0</v>
      </c>
      <c r="L102" s="241">
        <v>0</v>
      </c>
      <c r="M102" s="36">
        <f t="shared" si="11"/>
        <v>0</v>
      </c>
      <c r="N102" s="241">
        <v>0</v>
      </c>
      <c r="O102" s="241">
        <v>0</v>
      </c>
      <c r="P102" s="241">
        <v>0</v>
      </c>
      <c r="Q102" s="241">
        <v>0</v>
      </c>
      <c r="R102" s="241">
        <v>0</v>
      </c>
      <c r="S102" s="240"/>
      <c r="T102" s="242">
        <f t="shared" si="16"/>
        <v>9.9999999999999995E-7</v>
      </c>
      <c r="U102" s="122">
        <f t="shared" si="13"/>
        <v>0</v>
      </c>
      <c r="AC102" s="15"/>
      <c r="AD102" s="15"/>
      <c r="AE102" s="15"/>
      <c r="AF102" s="16"/>
    </row>
    <row r="103" spans="2:32" ht="15" x14ac:dyDescent="0.25">
      <c r="B103" s="236"/>
      <c r="C103" s="277"/>
      <c r="D103" s="238" t="str">
        <f t="shared" si="9"/>
        <v/>
      </c>
      <c r="E103" s="243">
        <f t="shared" si="10"/>
        <v>0</v>
      </c>
      <c r="F103" s="240">
        <v>9.9999999999999995E-7</v>
      </c>
      <c r="G103" s="241">
        <v>0</v>
      </c>
      <c r="H103" s="240">
        <v>0</v>
      </c>
      <c r="I103" s="30">
        <f t="shared" si="14"/>
        <v>0</v>
      </c>
      <c r="J103" s="241">
        <v>0</v>
      </c>
      <c r="K103" s="241">
        <v>0</v>
      </c>
      <c r="L103" s="241">
        <v>0</v>
      </c>
      <c r="M103" s="36">
        <f t="shared" si="11"/>
        <v>0</v>
      </c>
      <c r="N103" s="241">
        <v>0</v>
      </c>
      <c r="O103" s="241">
        <v>0</v>
      </c>
      <c r="P103" s="241">
        <v>0</v>
      </c>
      <c r="Q103" s="241">
        <v>0</v>
      </c>
      <c r="R103" s="241">
        <v>0</v>
      </c>
      <c r="S103" s="240"/>
      <c r="T103" s="242">
        <f t="shared" si="16"/>
        <v>9.9999999999999995E-7</v>
      </c>
      <c r="U103" s="122">
        <f t="shared" si="13"/>
        <v>0</v>
      </c>
      <c r="AC103" s="15"/>
      <c r="AD103" s="15"/>
      <c r="AE103" s="15"/>
      <c r="AF103" s="16"/>
    </row>
    <row r="104" spans="2:32" ht="15" x14ac:dyDescent="0.25">
      <c r="B104" s="236"/>
      <c r="C104" s="277"/>
      <c r="D104" s="238" t="str">
        <f t="shared" si="9"/>
        <v/>
      </c>
      <c r="E104" s="243">
        <f t="shared" si="10"/>
        <v>0</v>
      </c>
      <c r="F104" s="240">
        <v>9.9999999999999995E-7</v>
      </c>
      <c r="G104" s="241">
        <v>0</v>
      </c>
      <c r="H104" s="240">
        <v>0</v>
      </c>
      <c r="I104" s="30">
        <f t="shared" si="14"/>
        <v>0</v>
      </c>
      <c r="J104" s="241">
        <v>0</v>
      </c>
      <c r="K104" s="241">
        <v>0</v>
      </c>
      <c r="L104" s="241">
        <v>0</v>
      </c>
      <c r="M104" s="36">
        <f t="shared" si="11"/>
        <v>0</v>
      </c>
      <c r="N104" s="241">
        <v>0</v>
      </c>
      <c r="O104" s="241">
        <v>0</v>
      </c>
      <c r="P104" s="241">
        <v>0</v>
      </c>
      <c r="Q104" s="241">
        <v>0</v>
      </c>
      <c r="R104" s="241">
        <v>0</v>
      </c>
      <c r="S104" s="240"/>
      <c r="T104" s="242">
        <f t="shared" si="16"/>
        <v>9.9999999999999995E-7</v>
      </c>
      <c r="U104" s="122">
        <f t="shared" si="13"/>
        <v>0</v>
      </c>
      <c r="AC104" s="15"/>
      <c r="AD104" s="15"/>
      <c r="AE104" s="15"/>
      <c r="AF104" s="16"/>
    </row>
    <row r="105" spans="2:32" ht="15" x14ac:dyDescent="0.25">
      <c r="B105" s="236"/>
      <c r="C105" s="277"/>
      <c r="D105" s="238" t="str">
        <f t="shared" si="9"/>
        <v/>
      </c>
      <c r="E105" s="243">
        <f t="shared" si="10"/>
        <v>0</v>
      </c>
      <c r="F105" s="240">
        <v>9.9999999999999995E-7</v>
      </c>
      <c r="G105" s="241">
        <v>0</v>
      </c>
      <c r="H105" s="240">
        <v>0</v>
      </c>
      <c r="I105" s="30">
        <f t="shared" si="14"/>
        <v>0</v>
      </c>
      <c r="J105" s="241">
        <v>0</v>
      </c>
      <c r="K105" s="241">
        <v>0</v>
      </c>
      <c r="L105" s="241">
        <v>0</v>
      </c>
      <c r="M105" s="36">
        <f t="shared" si="11"/>
        <v>0</v>
      </c>
      <c r="N105" s="241">
        <v>0</v>
      </c>
      <c r="O105" s="241">
        <v>0</v>
      </c>
      <c r="P105" s="241">
        <v>0</v>
      </c>
      <c r="Q105" s="241">
        <v>0</v>
      </c>
      <c r="R105" s="241">
        <v>0</v>
      </c>
      <c r="S105" s="240"/>
      <c r="T105" s="242">
        <f t="shared" si="16"/>
        <v>9.9999999999999995E-7</v>
      </c>
      <c r="U105" s="122">
        <f t="shared" si="13"/>
        <v>0</v>
      </c>
    </row>
    <row r="106" spans="2:32" ht="13.5" thickBot="1" x14ac:dyDescent="0.3">
      <c r="B106" s="88" t="s">
        <v>205</v>
      </c>
      <c r="C106" s="89">
        <f>SUM(C83:C105)</f>
        <v>0</v>
      </c>
      <c r="D106" s="90"/>
      <c r="E106" s="32">
        <f>SUM(E83:E105)</f>
        <v>0</v>
      </c>
      <c r="F106" s="33">
        <f>SUM(F83:F105)</f>
        <v>2.3000000000000007E-5</v>
      </c>
      <c r="G106" s="55">
        <f>SUM(G83:G105)</f>
        <v>0</v>
      </c>
      <c r="H106" s="55">
        <f>SUM(H83:H105)</f>
        <v>0</v>
      </c>
      <c r="I106" s="58"/>
      <c r="J106" s="55">
        <f>SUM(J83:J105)</f>
        <v>0</v>
      </c>
      <c r="K106" s="55">
        <f>SUM(K83:K105)</f>
        <v>0</v>
      </c>
      <c r="L106" s="55">
        <f>SUM(L83:L105)</f>
        <v>0</v>
      </c>
      <c r="M106" s="56"/>
      <c r="N106" s="55">
        <f>SUM(N83:N105)</f>
        <v>0</v>
      </c>
      <c r="O106" s="55">
        <f>SUM(O83:O105)</f>
        <v>0</v>
      </c>
      <c r="P106" s="55">
        <f>SUM(P83:P105)</f>
        <v>0</v>
      </c>
      <c r="Q106" s="55">
        <f>SUM(Q83:Q105)</f>
        <v>0</v>
      </c>
      <c r="R106" s="55">
        <f>SUM(R83:R105)</f>
        <v>0</v>
      </c>
      <c r="S106" s="55"/>
      <c r="T106" s="57">
        <f>SUM(T83:T105)</f>
        <v>2.3000000000000007E-5</v>
      </c>
      <c r="U106" s="122">
        <f t="shared" si="13"/>
        <v>0</v>
      </c>
    </row>
    <row r="107" spans="2:32" ht="13.5" thickBot="1" x14ac:dyDescent="0.3">
      <c r="B107" s="244"/>
      <c r="C107" s="246"/>
      <c r="D107" s="245"/>
      <c r="E107" s="245"/>
      <c r="F107" s="245"/>
      <c r="G107" s="245"/>
      <c r="H107" s="245"/>
      <c r="I107" s="245"/>
      <c r="J107" s="245"/>
      <c r="K107" s="245"/>
      <c r="L107" s="245"/>
      <c r="M107" s="245"/>
      <c r="N107" s="245"/>
      <c r="O107" s="245"/>
      <c r="P107" s="245"/>
      <c r="Q107" s="245"/>
      <c r="R107" s="245"/>
      <c r="S107" s="245"/>
      <c r="T107" s="247"/>
    </row>
    <row r="108" spans="2:32" x14ac:dyDescent="0.25">
      <c r="B108" s="463" t="s">
        <v>55</v>
      </c>
      <c r="C108" s="464"/>
      <c r="D108" s="464"/>
      <c r="E108" s="464"/>
      <c r="F108" s="464"/>
      <c r="G108" s="464"/>
      <c r="H108" s="464"/>
      <c r="I108" s="464"/>
      <c r="J108" s="464"/>
      <c r="K108" s="464"/>
      <c r="L108" s="464"/>
      <c r="M108" s="464"/>
      <c r="N108" s="464"/>
      <c r="O108" s="464"/>
      <c r="P108" s="464"/>
      <c r="Q108" s="464"/>
      <c r="R108" s="464"/>
      <c r="S108" s="512"/>
      <c r="T108" s="61" t="s">
        <v>200</v>
      </c>
    </row>
    <row r="109" spans="2:32" x14ac:dyDescent="0.25">
      <c r="B109" s="278"/>
      <c r="C109" s="513"/>
      <c r="D109" s="514"/>
      <c r="E109" s="514"/>
      <c r="F109" s="514"/>
      <c r="G109" s="514"/>
      <c r="H109" s="514"/>
      <c r="I109" s="514"/>
      <c r="J109" s="514"/>
      <c r="K109" s="514"/>
      <c r="L109" s="514"/>
      <c r="M109" s="514"/>
      <c r="N109" s="514"/>
      <c r="O109" s="514"/>
      <c r="P109" s="514"/>
      <c r="Q109" s="514"/>
      <c r="R109" s="514"/>
      <c r="S109" s="514"/>
      <c r="T109" s="248">
        <v>0</v>
      </c>
    </row>
    <row r="110" spans="2:32" x14ac:dyDescent="0.25">
      <c r="B110" s="278"/>
      <c r="C110" s="507"/>
      <c r="D110" s="508"/>
      <c r="E110" s="508"/>
      <c r="F110" s="508"/>
      <c r="G110" s="508"/>
      <c r="H110" s="508"/>
      <c r="I110" s="508"/>
      <c r="J110" s="508"/>
      <c r="K110" s="508"/>
      <c r="L110" s="508"/>
      <c r="M110" s="508"/>
      <c r="N110" s="508"/>
      <c r="O110" s="508"/>
      <c r="P110" s="508"/>
      <c r="Q110" s="508"/>
      <c r="R110" s="508"/>
      <c r="S110" s="508"/>
      <c r="T110" s="248">
        <v>0</v>
      </c>
    </row>
    <row r="111" spans="2:32" x14ac:dyDescent="0.25">
      <c r="B111" s="278"/>
      <c r="C111" s="507"/>
      <c r="D111" s="508"/>
      <c r="E111" s="508"/>
      <c r="F111" s="508"/>
      <c r="G111" s="508"/>
      <c r="H111" s="508"/>
      <c r="I111" s="508"/>
      <c r="J111" s="508"/>
      <c r="K111" s="508"/>
      <c r="L111" s="508"/>
      <c r="M111" s="508"/>
      <c r="N111" s="508"/>
      <c r="O111" s="508"/>
      <c r="P111" s="508"/>
      <c r="Q111" s="508"/>
      <c r="R111" s="508"/>
      <c r="S111" s="508"/>
      <c r="T111" s="248">
        <v>0</v>
      </c>
    </row>
    <row r="112" spans="2:32" x14ac:dyDescent="0.25">
      <c r="B112" s="278"/>
      <c r="C112" s="507"/>
      <c r="D112" s="508"/>
      <c r="E112" s="508"/>
      <c r="F112" s="508"/>
      <c r="G112" s="508"/>
      <c r="H112" s="508"/>
      <c r="I112" s="508"/>
      <c r="J112" s="508"/>
      <c r="K112" s="508"/>
      <c r="L112" s="508"/>
      <c r="M112" s="508"/>
      <c r="N112" s="508"/>
      <c r="O112" s="508"/>
      <c r="P112" s="508"/>
      <c r="Q112" s="508"/>
      <c r="R112" s="508"/>
      <c r="S112" s="508"/>
      <c r="T112" s="248">
        <v>0</v>
      </c>
    </row>
    <row r="113" spans="2:20" x14ac:dyDescent="0.25">
      <c r="B113" s="278"/>
      <c r="C113" s="507"/>
      <c r="D113" s="508"/>
      <c r="E113" s="508"/>
      <c r="F113" s="508"/>
      <c r="G113" s="508"/>
      <c r="H113" s="508"/>
      <c r="I113" s="508"/>
      <c r="J113" s="508"/>
      <c r="K113" s="508"/>
      <c r="L113" s="508"/>
      <c r="M113" s="508"/>
      <c r="N113" s="508"/>
      <c r="O113" s="508"/>
      <c r="P113" s="508"/>
      <c r="Q113" s="508"/>
      <c r="R113" s="508"/>
      <c r="S113" s="508"/>
      <c r="T113" s="248">
        <v>0</v>
      </c>
    </row>
    <row r="114" spans="2:20" x14ac:dyDescent="0.25">
      <c r="B114" s="278"/>
      <c r="C114" s="507"/>
      <c r="D114" s="508"/>
      <c r="E114" s="508"/>
      <c r="F114" s="508"/>
      <c r="G114" s="508"/>
      <c r="H114" s="508"/>
      <c r="I114" s="508"/>
      <c r="J114" s="508"/>
      <c r="K114" s="508"/>
      <c r="L114" s="508"/>
      <c r="M114" s="508"/>
      <c r="N114" s="508"/>
      <c r="O114" s="508"/>
      <c r="P114" s="508"/>
      <c r="Q114" s="508"/>
      <c r="R114" s="508"/>
      <c r="S114" s="508"/>
      <c r="T114" s="248">
        <v>0</v>
      </c>
    </row>
    <row r="115" spans="2:20" x14ac:dyDescent="0.25">
      <c r="B115" s="278"/>
      <c r="C115" s="507"/>
      <c r="D115" s="508"/>
      <c r="E115" s="508"/>
      <c r="F115" s="508"/>
      <c r="G115" s="508"/>
      <c r="H115" s="508"/>
      <c r="I115" s="508"/>
      <c r="J115" s="508"/>
      <c r="K115" s="508"/>
      <c r="L115" s="508"/>
      <c r="M115" s="508"/>
      <c r="N115" s="508"/>
      <c r="O115" s="508"/>
      <c r="P115" s="508"/>
      <c r="Q115" s="508"/>
      <c r="R115" s="508"/>
      <c r="S115" s="508"/>
      <c r="T115" s="248">
        <v>0</v>
      </c>
    </row>
    <row r="116" spans="2:20" x14ac:dyDescent="0.25">
      <c r="B116" s="278"/>
      <c r="C116" s="507"/>
      <c r="D116" s="508"/>
      <c r="E116" s="508"/>
      <c r="F116" s="508"/>
      <c r="G116" s="508"/>
      <c r="H116" s="508"/>
      <c r="I116" s="508"/>
      <c r="J116" s="508"/>
      <c r="K116" s="508"/>
      <c r="L116" s="508"/>
      <c r="M116" s="508"/>
      <c r="N116" s="508"/>
      <c r="O116" s="508"/>
      <c r="P116" s="508"/>
      <c r="Q116" s="508"/>
      <c r="R116" s="508"/>
      <c r="S116" s="508"/>
      <c r="T116" s="248">
        <v>0</v>
      </c>
    </row>
    <row r="117" spans="2:20" x14ac:dyDescent="0.25">
      <c r="B117" s="278"/>
      <c r="C117" s="507"/>
      <c r="D117" s="508"/>
      <c r="E117" s="508"/>
      <c r="F117" s="508"/>
      <c r="G117" s="508"/>
      <c r="H117" s="508"/>
      <c r="I117" s="508"/>
      <c r="J117" s="508"/>
      <c r="K117" s="508"/>
      <c r="L117" s="508"/>
      <c r="M117" s="508"/>
      <c r="N117" s="508"/>
      <c r="O117" s="508"/>
      <c r="P117" s="508"/>
      <c r="Q117" s="508"/>
      <c r="R117" s="508"/>
      <c r="S117" s="508"/>
      <c r="T117" s="248">
        <v>0</v>
      </c>
    </row>
    <row r="118" spans="2:20" x14ac:dyDescent="0.25">
      <c r="B118" s="278"/>
      <c r="C118" s="519"/>
      <c r="D118" s="520"/>
      <c r="E118" s="520"/>
      <c r="F118" s="520"/>
      <c r="G118" s="520"/>
      <c r="H118" s="520"/>
      <c r="I118" s="520"/>
      <c r="J118" s="520"/>
      <c r="K118" s="520"/>
      <c r="L118" s="520"/>
      <c r="M118" s="520"/>
      <c r="N118" s="520"/>
      <c r="O118" s="520"/>
      <c r="P118" s="520"/>
      <c r="Q118" s="520"/>
      <c r="R118" s="520"/>
      <c r="S118" s="520"/>
      <c r="T118" s="248">
        <v>0</v>
      </c>
    </row>
    <row r="119" spans="2:20" ht="13.5" thickBot="1" x14ac:dyDescent="0.3">
      <c r="B119" s="60" t="s">
        <v>206</v>
      </c>
      <c r="C119" s="279"/>
      <c r="D119" s="250"/>
      <c r="E119" s="250"/>
      <c r="F119" s="250"/>
      <c r="G119" s="250"/>
      <c r="H119" s="250"/>
      <c r="I119" s="250"/>
      <c r="J119" s="250"/>
      <c r="K119" s="250"/>
      <c r="L119" s="250"/>
      <c r="M119" s="250"/>
      <c r="N119" s="250"/>
      <c r="O119" s="250"/>
      <c r="P119" s="250"/>
      <c r="Q119" s="250"/>
      <c r="R119" s="250"/>
      <c r="S119" s="250"/>
      <c r="T119" s="35">
        <f>SUM(T109:T118)</f>
        <v>0</v>
      </c>
    </row>
    <row r="120" spans="2:20" ht="13.5" thickBot="1" x14ac:dyDescent="0.3">
      <c r="B120" s="74"/>
      <c r="C120" s="75"/>
      <c r="D120" s="245"/>
      <c r="E120" s="245"/>
      <c r="F120" s="245"/>
      <c r="G120" s="245"/>
      <c r="H120" s="245"/>
      <c r="I120" s="245"/>
      <c r="J120" s="245"/>
      <c r="K120" s="245"/>
      <c r="L120" s="245"/>
      <c r="M120" s="245"/>
      <c r="N120" s="245"/>
      <c r="O120" s="245"/>
      <c r="P120" s="245"/>
      <c r="Q120" s="245"/>
      <c r="R120" s="245"/>
      <c r="S120" s="245"/>
      <c r="T120" s="247"/>
    </row>
    <row r="121" spans="2:20" ht="39.6" customHeight="1" x14ac:dyDescent="0.25">
      <c r="B121" s="497" t="s">
        <v>211</v>
      </c>
      <c r="C121" s="498"/>
      <c r="D121" s="498"/>
      <c r="E121" s="498"/>
      <c r="F121" s="498"/>
      <c r="G121" s="498"/>
      <c r="H121" s="498"/>
      <c r="I121" s="498"/>
      <c r="J121" s="498"/>
      <c r="K121" s="498"/>
      <c r="L121" s="498"/>
      <c r="M121" s="498"/>
      <c r="N121" s="498"/>
      <c r="O121" s="499"/>
      <c r="P121" s="59" t="s">
        <v>56</v>
      </c>
      <c r="Q121" s="59" t="s">
        <v>209</v>
      </c>
      <c r="R121" s="59" t="s">
        <v>57</v>
      </c>
      <c r="S121" s="67" t="s">
        <v>245</v>
      </c>
      <c r="T121" s="61" t="s">
        <v>200</v>
      </c>
    </row>
    <row r="122" spans="2:20" x14ac:dyDescent="0.25">
      <c r="B122" s="236"/>
      <c r="C122" s="568"/>
      <c r="D122" s="569"/>
      <c r="E122" s="569"/>
      <c r="F122" s="569"/>
      <c r="G122" s="569"/>
      <c r="H122" s="569"/>
      <c r="I122" s="569"/>
      <c r="J122" s="569"/>
      <c r="K122" s="569"/>
      <c r="L122" s="569"/>
      <c r="M122" s="569"/>
      <c r="N122" s="569"/>
      <c r="O122" s="570"/>
      <c r="P122" s="240"/>
      <c r="Q122" s="334">
        <v>0</v>
      </c>
      <c r="R122" s="277"/>
      <c r="S122" s="240">
        <v>0</v>
      </c>
      <c r="T122" s="242" t="str">
        <f t="shared" ref="T122:T131" si="17">IF(P122="Purchase",Q122/R122,IF(P122="Rental",S122,IF(Q122+R122+S122&gt;0,"error","")))</f>
        <v/>
      </c>
    </row>
    <row r="123" spans="2:20" x14ac:dyDescent="0.25">
      <c r="B123" s="236"/>
      <c r="C123" s="561"/>
      <c r="D123" s="483"/>
      <c r="E123" s="483"/>
      <c r="F123" s="483"/>
      <c r="G123" s="483"/>
      <c r="H123" s="483"/>
      <c r="I123" s="483"/>
      <c r="J123" s="483"/>
      <c r="K123" s="483"/>
      <c r="L123" s="483"/>
      <c r="M123" s="483"/>
      <c r="N123" s="483"/>
      <c r="O123" s="562"/>
      <c r="P123" s="240"/>
      <c r="Q123" s="334">
        <v>0</v>
      </c>
      <c r="R123" s="277"/>
      <c r="S123" s="240">
        <v>0</v>
      </c>
      <c r="T123" s="242" t="str">
        <f t="shared" si="17"/>
        <v/>
      </c>
    </row>
    <row r="124" spans="2:20" x14ac:dyDescent="0.25">
      <c r="B124" s="236"/>
      <c r="C124" s="561"/>
      <c r="D124" s="483"/>
      <c r="E124" s="483"/>
      <c r="F124" s="483"/>
      <c r="G124" s="483"/>
      <c r="H124" s="483"/>
      <c r="I124" s="483"/>
      <c r="J124" s="483"/>
      <c r="K124" s="483"/>
      <c r="L124" s="483"/>
      <c r="M124" s="483"/>
      <c r="N124" s="483"/>
      <c r="O124" s="562"/>
      <c r="P124" s="240"/>
      <c r="Q124" s="334">
        <v>0</v>
      </c>
      <c r="R124" s="277"/>
      <c r="S124" s="240">
        <v>0</v>
      </c>
      <c r="T124" s="242" t="str">
        <f t="shared" si="17"/>
        <v/>
      </c>
    </row>
    <row r="125" spans="2:20" x14ac:dyDescent="0.25">
      <c r="B125" s="236"/>
      <c r="C125" s="561"/>
      <c r="D125" s="483"/>
      <c r="E125" s="483"/>
      <c r="F125" s="483"/>
      <c r="G125" s="483"/>
      <c r="H125" s="483"/>
      <c r="I125" s="483"/>
      <c r="J125" s="483"/>
      <c r="K125" s="483"/>
      <c r="L125" s="483"/>
      <c r="M125" s="483"/>
      <c r="N125" s="483"/>
      <c r="O125" s="562"/>
      <c r="P125" s="240"/>
      <c r="Q125" s="334">
        <v>0</v>
      </c>
      <c r="R125" s="277"/>
      <c r="S125" s="240">
        <v>0</v>
      </c>
      <c r="T125" s="242" t="str">
        <f t="shared" si="17"/>
        <v/>
      </c>
    </row>
    <row r="126" spans="2:20" x14ac:dyDescent="0.25">
      <c r="B126" s="236"/>
      <c r="C126" s="561"/>
      <c r="D126" s="483"/>
      <c r="E126" s="483"/>
      <c r="F126" s="483"/>
      <c r="G126" s="483"/>
      <c r="H126" s="483"/>
      <c r="I126" s="483"/>
      <c r="J126" s="483"/>
      <c r="K126" s="483"/>
      <c r="L126" s="483"/>
      <c r="M126" s="483"/>
      <c r="N126" s="483"/>
      <c r="O126" s="562"/>
      <c r="P126" s="240"/>
      <c r="Q126" s="334">
        <v>0</v>
      </c>
      <c r="R126" s="277"/>
      <c r="S126" s="240">
        <v>0</v>
      </c>
      <c r="T126" s="242" t="str">
        <f t="shared" si="17"/>
        <v/>
      </c>
    </row>
    <row r="127" spans="2:20" x14ac:dyDescent="0.25">
      <c r="B127" s="236"/>
      <c r="C127" s="561"/>
      <c r="D127" s="483"/>
      <c r="E127" s="483"/>
      <c r="F127" s="483"/>
      <c r="G127" s="483"/>
      <c r="H127" s="483"/>
      <c r="I127" s="483"/>
      <c r="J127" s="483"/>
      <c r="K127" s="483"/>
      <c r="L127" s="483"/>
      <c r="M127" s="483"/>
      <c r="N127" s="483"/>
      <c r="O127" s="562"/>
      <c r="P127" s="240"/>
      <c r="Q127" s="334">
        <v>0</v>
      </c>
      <c r="R127" s="277"/>
      <c r="S127" s="240">
        <v>0</v>
      </c>
      <c r="T127" s="242" t="str">
        <f t="shared" si="17"/>
        <v/>
      </c>
    </row>
    <row r="128" spans="2:20" x14ac:dyDescent="0.25">
      <c r="B128" s="236"/>
      <c r="C128" s="561"/>
      <c r="D128" s="483"/>
      <c r="E128" s="483"/>
      <c r="F128" s="483"/>
      <c r="G128" s="483"/>
      <c r="H128" s="483"/>
      <c r="I128" s="483"/>
      <c r="J128" s="483"/>
      <c r="K128" s="483"/>
      <c r="L128" s="483"/>
      <c r="M128" s="483"/>
      <c r="N128" s="483"/>
      <c r="O128" s="562"/>
      <c r="P128" s="240"/>
      <c r="Q128" s="334">
        <v>0</v>
      </c>
      <c r="R128" s="277"/>
      <c r="S128" s="240">
        <v>0</v>
      </c>
      <c r="T128" s="242" t="str">
        <f t="shared" si="17"/>
        <v/>
      </c>
    </row>
    <row r="129" spans="2:20" x14ac:dyDescent="0.25">
      <c r="B129" s="236"/>
      <c r="C129" s="561"/>
      <c r="D129" s="483"/>
      <c r="E129" s="483"/>
      <c r="F129" s="483"/>
      <c r="G129" s="483"/>
      <c r="H129" s="483"/>
      <c r="I129" s="483"/>
      <c r="J129" s="483"/>
      <c r="K129" s="483"/>
      <c r="L129" s="483"/>
      <c r="M129" s="483"/>
      <c r="N129" s="483"/>
      <c r="O129" s="562"/>
      <c r="P129" s="240"/>
      <c r="Q129" s="334">
        <v>0</v>
      </c>
      <c r="R129" s="277"/>
      <c r="S129" s="240">
        <v>0</v>
      </c>
      <c r="T129" s="242" t="str">
        <f t="shared" si="17"/>
        <v/>
      </c>
    </row>
    <row r="130" spans="2:20" x14ac:dyDescent="0.25">
      <c r="B130" s="236"/>
      <c r="C130" s="561"/>
      <c r="D130" s="483"/>
      <c r="E130" s="483"/>
      <c r="F130" s="483"/>
      <c r="G130" s="483"/>
      <c r="H130" s="483"/>
      <c r="I130" s="483"/>
      <c r="J130" s="483"/>
      <c r="K130" s="483"/>
      <c r="L130" s="483"/>
      <c r="M130" s="483"/>
      <c r="N130" s="483"/>
      <c r="O130" s="562"/>
      <c r="P130" s="240"/>
      <c r="Q130" s="334">
        <v>0</v>
      </c>
      <c r="R130" s="277"/>
      <c r="S130" s="240">
        <v>0</v>
      </c>
      <c r="T130" s="242" t="str">
        <f t="shared" si="17"/>
        <v/>
      </c>
    </row>
    <row r="131" spans="2:20" x14ac:dyDescent="0.25">
      <c r="B131" s="236"/>
      <c r="C131" s="563"/>
      <c r="D131" s="564"/>
      <c r="E131" s="564"/>
      <c r="F131" s="564"/>
      <c r="G131" s="564"/>
      <c r="H131" s="564"/>
      <c r="I131" s="564"/>
      <c r="J131" s="564"/>
      <c r="K131" s="564"/>
      <c r="L131" s="564"/>
      <c r="M131" s="564"/>
      <c r="N131" s="564"/>
      <c r="O131" s="565"/>
      <c r="P131" s="240"/>
      <c r="Q131" s="334">
        <v>0</v>
      </c>
      <c r="R131" s="277"/>
      <c r="S131" s="240">
        <v>0</v>
      </c>
      <c r="T131" s="242" t="str">
        <f t="shared" si="17"/>
        <v/>
      </c>
    </row>
    <row r="132" spans="2:20" ht="13.5" thickBot="1" x14ac:dyDescent="0.3">
      <c r="B132" s="60" t="s">
        <v>207</v>
      </c>
      <c r="C132" s="279"/>
      <c r="D132" s="249"/>
      <c r="E132" s="249"/>
      <c r="F132" s="249"/>
      <c r="G132" s="249"/>
      <c r="H132" s="249"/>
      <c r="I132" s="249"/>
      <c r="J132" s="249"/>
      <c r="K132" s="249"/>
      <c r="L132" s="249"/>
      <c r="M132" s="249"/>
      <c r="N132" s="249"/>
      <c r="O132" s="253"/>
      <c r="P132" s="253"/>
      <c r="Q132" s="253"/>
      <c r="R132" s="253"/>
      <c r="S132" s="253"/>
      <c r="T132" s="66">
        <f>SUM(T122:T131)</f>
        <v>0</v>
      </c>
    </row>
    <row r="133" spans="2:20" ht="13.5" thickBot="1" x14ac:dyDescent="0.3">
      <c r="B133" s="74"/>
      <c r="C133" s="281"/>
      <c r="D133" s="282"/>
      <c r="E133" s="282"/>
      <c r="F133" s="282"/>
      <c r="G133" s="282"/>
      <c r="H133" s="282"/>
      <c r="I133" s="282"/>
      <c r="J133" s="282"/>
      <c r="K133" s="282"/>
      <c r="L133" s="282"/>
      <c r="M133" s="282"/>
      <c r="N133" s="282"/>
      <c r="O133" s="282"/>
      <c r="P133" s="282"/>
      <c r="Q133" s="282"/>
      <c r="R133" s="282"/>
      <c r="S133" s="282"/>
      <c r="T133" s="82"/>
    </row>
    <row r="134" spans="2:20" x14ac:dyDescent="0.25">
      <c r="B134" s="503" t="s">
        <v>58</v>
      </c>
      <c r="C134" s="504"/>
      <c r="D134" s="504"/>
      <c r="E134" s="504"/>
      <c r="F134" s="504"/>
      <c r="G134" s="505"/>
      <c r="H134" s="505"/>
      <c r="I134" s="505"/>
      <c r="J134" s="505"/>
      <c r="K134" s="505"/>
      <c r="L134" s="505"/>
      <c r="M134" s="505"/>
      <c r="N134" s="505"/>
      <c r="O134" s="505"/>
      <c r="P134" s="505"/>
      <c r="Q134" s="505"/>
      <c r="R134" s="505"/>
      <c r="S134" s="506"/>
      <c r="T134" s="81" t="s">
        <v>200</v>
      </c>
    </row>
    <row r="135" spans="2:20" ht="13.15" customHeight="1" x14ac:dyDescent="0.25">
      <c r="B135" s="78" t="s">
        <v>59</v>
      </c>
      <c r="C135" s="500" t="s">
        <v>60</v>
      </c>
      <c r="D135" s="501"/>
      <c r="E135" s="501"/>
      <c r="F135" s="501"/>
      <c r="G135" s="501"/>
      <c r="H135" s="501"/>
      <c r="I135" s="501"/>
      <c r="J135" s="501"/>
      <c r="K135" s="501"/>
      <c r="L135" s="501"/>
      <c r="M135" s="501"/>
      <c r="N135" s="501"/>
      <c r="O135" s="501"/>
      <c r="P135" s="501"/>
      <c r="Q135" s="501"/>
      <c r="R135" s="72"/>
      <c r="S135" s="72"/>
      <c r="T135" s="80"/>
    </row>
    <row r="136" spans="2:20" x14ac:dyDescent="0.25">
      <c r="B136" s="236"/>
      <c r="C136" s="490"/>
      <c r="D136" s="490"/>
      <c r="E136" s="490"/>
      <c r="F136" s="490"/>
      <c r="G136" s="490"/>
      <c r="H136" s="490"/>
      <c r="I136" s="490"/>
      <c r="J136" s="490"/>
      <c r="K136" s="490"/>
      <c r="L136" s="490"/>
      <c r="M136" s="490"/>
      <c r="N136" s="490"/>
      <c r="O136" s="490"/>
      <c r="P136" s="490"/>
      <c r="Q136" s="490"/>
      <c r="R136" s="488"/>
      <c r="S136" s="489"/>
      <c r="T136" s="259">
        <v>0</v>
      </c>
    </row>
    <row r="137" spans="2:20" x14ac:dyDescent="0.25">
      <c r="B137" s="236"/>
      <c r="C137" s="490"/>
      <c r="D137" s="490"/>
      <c r="E137" s="490"/>
      <c r="F137" s="490"/>
      <c r="G137" s="490"/>
      <c r="H137" s="490"/>
      <c r="I137" s="490"/>
      <c r="J137" s="490"/>
      <c r="K137" s="490"/>
      <c r="L137" s="490"/>
      <c r="M137" s="490"/>
      <c r="N137" s="490"/>
      <c r="O137" s="490"/>
      <c r="P137" s="490"/>
      <c r="Q137" s="490"/>
      <c r="R137" s="478"/>
      <c r="S137" s="479"/>
      <c r="T137" s="259">
        <v>0</v>
      </c>
    </row>
    <row r="138" spans="2:20" x14ac:dyDescent="0.25">
      <c r="B138" s="236"/>
      <c r="C138" s="490"/>
      <c r="D138" s="490"/>
      <c r="E138" s="490"/>
      <c r="F138" s="490"/>
      <c r="G138" s="490"/>
      <c r="H138" s="490"/>
      <c r="I138" s="490"/>
      <c r="J138" s="490"/>
      <c r="K138" s="490"/>
      <c r="L138" s="490"/>
      <c r="M138" s="490"/>
      <c r="N138" s="490"/>
      <c r="O138" s="490"/>
      <c r="P138" s="490"/>
      <c r="Q138" s="490"/>
      <c r="R138" s="478"/>
      <c r="S138" s="479"/>
      <c r="T138" s="259">
        <v>0</v>
      </c>
    </row>
    <row r="139" spans="2:20" x14ac:dyDescent="0.25">
      <c r="B139" s="236"/>
      <c r="C139" s="490"/>
      <c r="D139" s="490"/>
      <c r="E139" s="490"/>
      <c r="F139" s="490"/>
      <c r="G139" s="490"/>
      <c r="H139" s="490"/>
      <c r="I139" s="490"/>
      <c r="J139" s="490"/>
      <c r="K139" s="490"/>
      <c r="L139" s="490"/>
      <c r="M139" s="490"/>
      <c r="N139" s="490"/>
      <c r="O139" s="490"/>
      <c r="P139" s="490"/>
      <c r="Q139" s="490"/>
      <c r="R139" s="478"/>
      <c r="S139" s="479"/>
      <c r="T139" s="259">
        <v>0</v>
      </c>
    </row>
    <row r="140" spans="2:20" x14ac:dyDescent="0.25">
      <c r="B140" s="236"/>
      <c r="C140" s="490"/>
      <c r="D140" s="490"/>
      <c r="E140" s="490"/>
      <c r="F140" s="490"/>
      <c r="G140" s="490"/>
      <c r="H140" s="490"/>
      <c r="I140" s="490"/>
      <c r="J140" s="490"/>
      <c r="K140" s="490"/>
      <c r="L140" s="490"/>
      <c r="M140" s="490"/>
      <c r="N140" s="490"/>
      <c r="O140" s="490"/>
      <c r="P140" s="490"/>
      <c r="Q140" s="490"/>
      <c r="R140" s="478"/>
      <c r="S140" s="479"/>
      <c r="T140" s="259">
        <v>0</v>
      </c>
    </row>
    <row r="141" spans="2:20" x14ac:dyDescent="0.25">
      <c r="B141" s="236"/>
      <c r="C141" s="502"/>
      <c r="D141" s="502"/>
      <c r="E141" s="502"/>
      <c r="F141" s="502"/>
      <c r="G141" s="502"/>
      <c r="H141" s="502"/>
      <c r="I141" s="502"/>
      <c r="J141" s="502"/>
      <c r="K141" s="502"/>
      <c r="L141" s="502"/>
      <c r="M141" s="502"/>
      <c r="N141" s="502"/>
      <c r="O141" s="502"/>
      <c r="P141" s="502"/>
      <c r="Q141" s="502"/>
      <c r="R141" s="478"/>
      <c r="S141" s="479"/>
      <c r="T141" s="259">
        <v>0</v>
      </c>
    </row>
    <row r="142" spans="2:20" x14ac:dyDescent="0.25">
      <c r="B142" s="236"/>
      <c r="C142" s="502"/>
      <c r="D142" s="502"/>
      <c r="E142" s="502"/>
      <c r="F142" s="502"/>
      <c r="G142" s="502"/>
      <c r="H142" s="502"/>
      <c r="I142" s="502"/>
      <c r="J142" s="502"/>
      <c r="K142" s="502"/>
      <c r="L142" s="502"/>
      <c r="M142" s="502"/>
      <c r="N142" s="502"/>
      <c r="O142" s="502"/>
      <c r="P142" s="502"/>
      <c r="Q142" s="502"/>
      <c r="R142" s="478"/>
      <c r="S142" s="479"/>
      <c r="T142" s="259">
        <v>0</v>
      </c>
    </row>
    <row r="143" spans="2:20" x14ac:dyDescent="0.25">
      <c r="B143" s="236"/>
      <c r="C143" s="502"/>
      <c r="D143" s="502"/>
      <c r="E143" s="502"/>
      <c r="F143" s="502"/>
      <c r="G143" s="502"/>
      <c r="H143" s="502"/>
      <c r="I143" s="502"/>
      <c r="J143" s="502"/>
      <c r="K143" s="502"/>
      <c r="L143" s="502"/>
      <c r="M143" s="502"/>
      <c r="N143" s="502"/>
      <c r="O143" s="502"/>
      <c r="P143" s="502"/>
      <c r="Q143" s="502"/>
      <c r="R143" s="478"/>
      <c r="S143" s="479"/>
      <c r="T143" s="259">
        <v>0</v>
      </c>
    </row>
    <row r="144" spans="2:20" x14ac:dyDescent="0.25">
      <c r="B144" s="236"/>
      <c r="C144" s="502"/>
      <c r="D144" s="502"/>
      <c r="E144" s="502"/>
      <c r="F144" s="502"/>
      <c r="G144" s="502"/>
      <c r="H144" s="502"/>
      <c r="I144" s="502"/>
      <c r="J144" s="502"/>
      <c r="K144" s="502"/>
      <c r="L144" s="502"/>
      <c r="M144" s="502"/>
      <c r="N144" s="502"/>
      <c r="O144" s="502"/>
      <c r="P144" s="502"/>
      <c r="Q144" s="502"/>
      <c r="R144" s="478"/>
      <c r="S144" s="479"/>
      <c r="T144" s="259">
        <v>0</v>
      </c>
    </row>
    <row r="145" spans="2:32" x14ac:dyDescent="0.25">
      <c r="B145" s="296"/>
      <c r="C145" s="491"/>
      <c r="D145" s="491"/>
      <c r="E145" s="491"/>
      <c r="F145" s="491"/>
      <c r="G145" s="491"/>
      <c r="H145" s="491"/>
      <c r="I145" s="491"/>
      <c r="J145" s="491"/>
      <c r="K145" s="491"/>
      <c r="L145" s="491"/>
      <c r="M145" s="491"/>
      <c r="N145" s="491"/>
      <c r="O145" s="491"/>
      <c r="P145" s="491"/>
      <c r="Q145" s="491"/>
      <c r="R145" s="480"/>
      <c r="S145" s="481"/>
      <c r="T145" s="286">
        <v>0</v>
      </c>
    </row>
    <row r="146" spans="2:32" ht="13.5" thickBot="1" x14ac:dyDescent="0.3">
      <c r="B146" s="60" t="s">
        <v>208</v>
      </c>
      <c r="C146" s="254"/>
      <c r="D146" s="253"/>
      <c r="E146" s="253"/>
      <c r="F146" s="253"/>
      <c r="G146" s="253"/>
      <c r="H146" s="253"/>
      <c r="I146" s="253"/>
      <c r="J146" s="253"/>
      <c r="K146" s="253"/>
      <c r="L146" s="253"/>
      <c r="M146" s="253"/>
      <c r="N146" s="253"/>
      <c r="O146" s="253"/>
      <c r="P146" s="253"/>
      <c r="Q146" s="255"/>
      <c r="R146" s="252"/>
      <c r="S146" s="255"/>
      <c r="T146" s="333">
        <f>SUM(T136:T145)</f>
        <v>0</v>
      </c>
    </row>
    <row r="147" spans="2:32" ht="13.9" customHeight="1" thickBot="1" x14ac:dyDescent="0.3">
      <c r="B147" s="447" t="str">
        <f xml:space="preserve"> "Total " &amp;B80</f>
        <v>Total Airport Park &amp; Ride</v>
      </c>
      <c r="C147" s="492"/>
      <c r="D147" s="493"/>
      <c r="E147" s="493"/>
      <c r="F147" s="493"/>
      <c r="G147" s="493"/>
      <c r="H147" s="493"/>
      <c r="I147" s="493"/>
      <c r="J147" s="493"/>
      <c r="K147" s="493"/>
      <c r="L147" s="493"/>
      <c r="M147" s="493"/>
      <c r="N147" s="493"/>
      <c r="O147" s="448" t="s">
        <v>201</v>
      </c>
      <c r="P147" s="449"/>
      <c r="Q147" s="449"/>
      <c r="R147" s="449"/>
      <c r="S147" s="449"/>
      <c r="T147" s="73">
        <f>T106+T119+T132+T146</f>
        <v>2.3000000000000007E-5</v>
      </c>
    </row>
    <row r="148" spans="2:32" ht="13.9" customHeight="1" thickBot="1" x14ac:dyDescent="0.3">
      <c r="B148" s="492"/>
      <c r="C148" s="492"/>
      <c r="D148" s="493"/>
      <c r="E148" s="493"/>
      <c r="F148" s="493"/>
      <c r="G148" s="493"/>
      <c r="H148" s="493"/>
      <c r="I148" s="493"/>
      <c r="J148" s="493"/>
      <c r="K148" s="493"/>
      <c r="L148" s="493"/>
      <c r="M148" s="493"/>
      <c r="N148" s="493"/>
      <c r="O148" s="448" t="s">
        <v>202</v>
      </c>
      <c r="P148" s="449"/>
      <c r="Q148" s="449"/>
      <c r="R148" s="449"/>
      <c r="S148" s="449"/>
      <c r="T148" s="73">
        <f>(T147+(T147*$S$4))*(100%+$S$6)</f>
        <v>2.3000000000000007E-5</v>
      </c>
    </row>
    <row r="149" spans="2:32" ht="24" thickBot="1" x14ac:dyDescent="0.3">
      <c r="B149" s="328"/>
      <c r="C149" s="328"/>
      <c r="D149" s="329"/>
      <c r="E149" s="329"/>
      <c r="F149" s="329"/>
      <c r="G149" s="329"/>
      <c r="H149" s="329"/>
      <c r="I149" s="329"/>
      <c r="J149" s="329"/>
      <c r="K149" s="329"/>
      <c r="L149" s="329"/>
      <c r="M149" s="329"/>
      <c r="N149" s="329"/>
      <c r="O149" s="330"/>
      <c r="P149" s="331"/>
      <c r="Q149" s="331"/>
      <c r="R149" s="331"/>
      <c r="S149" s="331"/>
      <c r="T149" s="332"/>
    </row>
    <row r="150" spans="2:32" ht="34.9" customHeight="1" thickBot="1" x14ac:dyDescent="0.3">
      <c r="B150" s="522" t="str">
        <f>'Master site list'!$A4</f>
        <v>Harford Park &amp; Ride</v>
      </c>
      <c r="C150" s="522"/>
      <c r="D150" s="522"/>
      <c r="E150" s="522"/>
      <c r="F150" s="522"/>
      <c r="G150" s="522"/>
      <c r="H150" s="522"/>
      <c r="I150" s="522"/>
      <c r="J150" s="522"/>
      <c r="K150" s="522"/>
      <c r="L150" s="522"/>
      <c r="M150" s="523"/>
      <c r="N150" s="521" t="str">
        <f>$N$10</f>
        <v>Grounds Maintenance</v>
      </c>
      <c r="O150" s="522"/>
      <c r="P150" s="522"/>
      <c r="Q150" s="522"/>
      <c r="R150" s="522"/>
      <c r="S150" s="522"/>
      <c r="T150" s="523"/>
    </row>
    <row r="151" spans="2:32" ht="100.15" customHeight="1" thickBot="1" x14ac:dyDescent="0.3">
      <c r="B151" s="172" t="s">
        <v>37</v>
      </c>
      <c r="C151" s="48" t="s">
        <v>38</v>
      </c>
      <c r="D151" s="48" t="s">
        <v>39</v>
      </c>
      <c r="E151" s="48" t="s">
        <v>61</v>
      </c>
      <c r="F151" s="49" t="s">
        <v>62</v>
      </c>
      <c r="G151" s="48" t="s">
        <v>63</v>
      </c>
      <c r="H151" s="48" t="s">
        <v>43</v>
      </c>
      <c r="I151" s="48" t="s">
        <v>44</v>
      </c>
      <c r="J151" s="48" t="s">
        <v>64</v>
      </c>
      <c r="K151" s="48" t="s">
        <v>65</v>
      </c>
      <c r="L151" s="48" t="s">
        <v>47</v>
      </c>
      <c r="M151" s="48" t="s">
        <v>48</v>
      </c>
      <c r="N151" s="48" t="s">
        <v>66</v>
      </c>
      <c r="O151" s="48" t="s">
        <v>67</v>
      </c>
      <c r="P151" s="48" t="s">
        <v>68</v>
      </c>
      <c r="Q151" s="48" t="s">
        <v>69</v>
      </c>
      <c r="R151" s="48" t="s">
        <v>70</v>
      </c>
      <c r="S151" s="48" t="s">
        <v>54</v>
      </c>
      <c r="T151" s="50" t="s">
        <v>200</v>
      </c>
    </row>
    <row r="152" spans="2:32" x14ac:dyDescent="0.25">
      <c r="B152" s="173" t="s">
        <v>216</v>
      </c>
      <c r="C152" s="264"/>
      <c r="D152" s="265"/>
      <c r="E152" s="265"/>
      <c r="F152" s="266"/>
      <c r="G152" s="267"/>
      <c r="H152" s="267"/>
      <c r="I152" s="267"/>
      <c r="J152" s="267"/>
      <c r="K152" s="267"/>
      <c r="L152" s="268"/>
      <c r="M152" s="268"/>
      <c r="N152" s="267"/>
      <c r="O152" s="267"/>
      <c r="P152" s="267"/>
      <c r="Q152" s="267"/>
      <c r="R152" s="267"/>
      <c r="S152" s="267"/>
      <c r="T152" s="269"/>
    </row>
    <row r="153" spans="2:32" ht="15" x14ac:dyDescent="0.25">
      <c r="B153" s="270"/>
      <c r="C153" s="271"/>
      <c r="D153" s="272" t="str">
        <f>IF(C153="","",F153/C153)</f>
        <v/>
      </c>
      <c r="E153" s="273">
        <f>C153/2080</f>
        <v>0</v>
      </c>
      <c r="F153" s="274">
        <v>9.9999999999999995E-7</v>
      </c>
      <c r="G153" s="275">
        <v>0</v>
      </c>
      <c r="H153" s="274">
        <v>0</v>
      </c>
      <c r="I153" s="51">
        <f>H153/F153</f>
        <v>0</v>
      </c>
      <c r="J153" s="275">
        <v>0</v>
      </c>
      <c r="K153" s="275">
        <v>0</v>
      </c>
      <c r="L153" s="275">
        <v>0</v>
      </c>
      <c r="M153" s="53">
        <f>L153/F153</f>
        <v>0</v>
      </c>
      <c r="N153" s="275">
        <v>0</v>
      </c>
      <c r="O153" s="275">
        <v>0</v>
      </c>
      <c r="P153" s="275">
        <v>0</v>
      </c>
      <c r="Q153" s="275">
        <v>0</v>
      </c>
      <c r="R153" s="275">
        <v>0</v>
      </c>
      <c r="S153" s="274"/>
      <c r="T153" s="276">
        <f>SUM(F153+G153+H153+J153+K153+L153+N153+O153+P153+Q153+R153)</f>
        <v>9.9999999999999995E-7</v>
      </c>
      <c r="U153" s="122">
        <f>SUM(C153*E153)</f>
        <v>0</v>
      </c>
      <c r="AC153" s="15"/>
      <c r="AD153" s="15"/>
      <c r="AE153" s="15"/>
      <c r="AF153" s="16"/>
    </row>
    <row r="154" spans="2:32" ht="15" x14ac:dyDescent="0.25">
      <c r="B154" s="236"/>
      <c r="C154" s="277"/>
      <c r="D154" s="238" t="str">
        <f t="shared" ref="D154:D175" si="18">IF(C154="","",F154/C154)</f>
        <v/>
      </c>
      <c r="E154" s="243">
        <f t="shared" ref="E154:E175" si="19">C154/2080</f>
        <v>0</v>
      </c>
      <c r="F154" s="240">
        <v>9.9999999999999995E-7</v>
      </c>
      <c r="G154" s="241">
        <v>0</v>
      </c>
      <c r="H154" s="240">
        <v>0</v>
      </c>
      <c r="I154" s="30">
        <f>H154/F154</f>
        <v>0</v>
      </c>
      <c r="J154" s="241">
        <v>0</v>
      </c>
      <c r="K154" s="241">
        <v>0</v>
      </c>
      <c r="L154" s="241">
        <v>0</v>
      </c>
      <c r="M154" s="36">
        <f t="shared" ref="M154:M175" si="20">L154/F154</f>
        <v>0</v>
      </c>
      <c r="N154" s="241">
        <v>0</v>
      </c>
      <c r="O154" s="241">
        <v>0</v>
      </c>
      <c r="P154" s="241">
        <v>0</v>
      </c>
      <c r="Q154" s="241">
        <v>0</v>
      </c>
      <c r="R154" s="241">
        <v>0</v>
      </c>
      <c r="S154" s="240"/>
      <c r="T154" s="242">
        <f t="shared" ref="T154:T166" si="21">SUM(F154+G154+H154+J154+K154+L154+N154+O154+P154+Q154+R154)</f>
        <v>9.9999999999999995E-7</v>
      </c>
      <c r="U154" s="122">
        <f t="shared" ref="U154:U176" si="22">SUM(C154*E154)</f>
        <v>0</v>
      </c>
      <c r="AC154" s="15"/>
      <c r="AD154" s="15"/>
      <c r="AE154" s="15"/>
      <c r="AF154" s="16"/>
    </row>
    <row r="155" spans="2:32" ht="15" x14ac:dyDescent="0.25">
      <c r="B155" s="236"/>
      <c r="C155" s="277"/>
      <c r="D155" s="238" t="str">
        <f t="shared" si="18"/>
        <v/>
      </c>
      <c r="E155" s="243">
        <f t="shared" si="19"/>
        <v>0</v>
      </c>
      <c r="F155" s="240">
        <v>9.9999999999999995E-7</v>
      </c>
      <c r="G155" s="241">
        <v>0</v>
      </c>
      <c r="H155" s="240">
        <v>0</v>
      </c>
      <c r="I155" s="30">
        <f t="shared" ref="I155:I175" si="23">H155/F155</f>
        <v>0</v>
      </c>
      <c r="J155" s="241">
        <v>0</v>
      </c>
      <c r="K155" s="241">
        <v>0</v>
      </c>
      <c r="L155" s="241">
        <v>0</v>
      </c>
      <c r="M155" s="36">
        <f t="shared" si="20"/>
        <v>0</v>
      </c>
      <c r="N155" s="241">
        <v>0</v>
      </c>
      <c r="O155" s="241">
        <v>0</v>
      </c>
      <c r="P155" s="241">
        <v>0</v>
      </c>
      <c r="Q155" s="241">
        <v>0</v>
      </c>
      <c r="R155" s="241">
        <v>0</v>
      </c>
      <c r="S155" s="240"/>
      <c r="T155" s="242">
        <f t="shared" si="21"/>
        <v>9.9999999999999995E-7</v>
      </c>
      <c r="U155" s="122">
        <f t="shared" si="22"/>
        <v>0</v>
      </c>
      <c r="AC155" s="15"/>
      <c r="AD155" s="15"/>
      <c r="AE155" s="15"/>
      <c r="AF155" s="16"/>
    </row>
    <row r="156" spans="2:32" ht="15" x14ac:dyDescent="0.25">
      <c r="B156" s="236"/>
      <c r="C156" s="277"/>
      <c r="D156" s="238" t="str">
        <f t="shared" si="18"/>
        <v/>
      </c>
      <c r="E156" s="243">
        <f t="shared" si="19"/>
        <v>0</v>
      </c>
      <c r="F156" s="240">
        <v>9.9999999999999995E-7</v>
      </c>
      <c r="G156" s="241">
        <v>0</v>
      </c>
      <c r="H156" s="240">
        <v>0</v>
      </c>
      <c r="I156" s="30">
        <f t="shared" si="23"/>
        <v>0</v>
      </c>
      <c r="J156" s="241">
        <v>0</v>
      </c>
      <c r="K156" s="241">
        <v>0</v>
      </c>
      <c r="L156" s="241">
        <v>0</v>
      </c>
      <c r="M156" s="36">
        <f t="shared" si="20"/>
        <v>0</v>
      </c>
      <c r="N156" s="241">
        <v>0</v>
      </c>
      <c r="O156" s="241">
        <v>0</v>
      </c>
      <c r="P156" s="241">
        <v>0</v>
      </c>
      <c r="Q156" s="241">
        <v>0</v>
      </c>
      <c r="R156" s="241">
        <v>0</v>
      </c>
      <c r="S156" s="240"/>
      <c r="T156" s="242">
        <f t="shared" si="21"/>
        <v>9.9999999999999995E-7</v>
      </c>
      <c r="U156" s="122">
        <f t="shared" si="22"/>
        <v>0</v>
      </c>
      <c r="AC156" s="15"/>
      <c r="AD156" s="15"/>
      <c r="AE156" s="15"/>
      <c r="AF156" s="16"/>
    </row>
    <row r="157" spans="2:32" ht="15" x14ac:dyDescent="0.25">
      <c r="B157" s="236"/>
      <c r="C157" s="277"/>
      <c r="D157" s="238" t="str">
        <f t="shared" si="18"/>
        <v/>
      </c>
      <c r="E157" s="243">
        <f t="shared" si="19"/>
        <v>0</v>
      </c>
      <c r="F157" s="240">
        <v>9.9999999999999995E-7</v>
      </c>
      <c r="G157" s="241">
        <v>0</v>
      </c>
      <c r="H157" s="240">
        <v>0</v>
      </c>
      <c r="I157" s="30">
        <f t="shared" si="23"/>
        <v>0</v>
      </c>
      <c r="J157" s="241">
        <v>0</v>
      </c>
      <c r="K157" s="241">
        <v>0</v>
      </c>
      <c r="L157" s="241">
        <v>0</v>
      </c>
      <c r="M157" s="36">
        <f t="shared" si="20"/>
        <v>0</v>
      </c>
      <c r="N157" s="241">
        <v>0</v>
      </c>
      <c r="O157" s="241">
        <v>0</v>
      </c>
      <c r="P157" s="241">
        <v>0</v>
      </c>
      <c r="Q157" s="241">
        <v>0</v>
      </c>
      <c r="R157" s="241">
        <v>0</v>
      </c>
      <c r="S157" s="240"/>
      <c r="T157" s="242">
        <f t="shared" si="21"/>
        <v>9.9999999999999995E-7</v>
      </c>
      <c r="U157" s="122">
        <f t="shared" si="22"/>
        <v>0</v>
      </c>
      <c r="AC157" s="15"/>
      <c r="AD157" s="15"/>
      <c r="AE157" s="15"/>
      <c r="AF157" s="16"/>
    </row>
    <row r="158" spans="2:32" ht="15" x14ac:dyDescent="0.25">
      <c r="B158" s="236"/>
      <c r="C158" s="277"/>
      <c r="D158" s="238" t="str">
        <f t="shared" si="18"/>
        <v/>
      </c>
      <c r="E158" s="243">
        <f t="shared" si="19"/>
        <v>0</v>
      </c>
      <c r="F158" s="240">
        <v>9.9999999999999995E-7</v>
      </c>
      <c r="G158" s="241">
        <v>0</v>
      </c>
      <c r="H158" s="240">
        <v>0</v>
      </c>
      <c r="I158" s="30">
        <f t="shared" si="23"/>
        <v>0</v>
      </c>
      <c r="J158" s="241">
        <v>0</v>
      </c>
      <c r="K158" s="241">
        <v>0</v>
      </c>
      <c r="L158" s="241">
        <v>0</v>
      </c>
      <c r="M158" s="36">
        <f t="shared" si="20"/>
        <v>0</v>
      </c>
      <c r="N158" s="241">
        <v>0</v>
      </c>
      <c r="O158" s="241">
        <v>0</v>
      </c>
      <c r="P158" s="241">
        <v>0</v>
      </c>
      <c r="Q158" s="241">
        <v>0</v>
      </c>
      <c r="R158" s="241">
        <v>0</v>
      </c>
      <c r="S158" s="240"/>
      <c r="T158" s="242">
        <f t="shared" si="21"/>
        <v>9.9999999999999995E-7</v>
      </c>
      <c r="U158" s="122">
        <f t="shared" si="22"/>
        <v>0</v>
      </c>
      <c r="AC158" s="15"/>
      <c r="AD158" s="15"/>
      <c r="AE158" s="15"/>
      <c r="AF158" s="16"/>
    </row>
    <row r="159" spans="2:32" ht="15" x14ac:dyDescent="0.25">
      <c r="B159" s="236"/>
      <c r="C159" s="277"/>
      <c r="D159" s="238" t="str">
        <f t="shared" si="18"/>
        <v/>
      </c>
      <c r="E159" s="243">
        <f t="shared" si="19"/>
        <v>0</v>
      </c>
      <c r="F159" s="240">
        <v>9.9999999999999995E-7</v>
      </c>
      <c r="G159" s="241">
        <v>0</v>
      </c>
      <c r="H159" s="240">
        <v>0</v>
      </c>
      <c r="I159" s="30">
        <f t="shared" si="23"/>
        <v>0</v>
      </c>
      <c r="J159" s="241">
        <v>0</v>
      </c>
      <c r="K159" s="241">
        <v>0</v>
      </c>
      <c r="L159" s="241">
        <v>0</v>
      </c>
      <c r="M159" s="36">
        <f t="shared" si="20"/>
        <v>0</v>
      </c>
      <c r="N159" s="241">
        <v>0</v>
      </c>
      <c r="O159" s="241">
        <v>0</v>
      </c>
      <c r="P159" s="241">
        <v>0</v>
      </c>
      <c r="Q159" s="241">
        <v>0</v>
      </c>
      <c r="R159" s="241">
        <v>0</v>
      </c>
      <c r="S159" s="240"/>
      <c r="T159" s="242">
        <f t="shared" si="21"/>
        <v>9.9999999999999995E-7</v>
      </c>
      <c r="U159" s="122">
        <f t="shared" si="22"/>
        <v>0</v>
      </c>
      <c r="AC159" s="15"/>
      <c r="AD159" s="15"/>
      <c r="AE159" s="15"/>
      <c r="AF159" s="16"/>
    </row>
    <row r="160" spans="2:32" ht="15" x14ac:dyDescent="0.25">
      <c r="B160" s="236"/>
      <c r="C160" s="277"/>
      <c r="D160" s="238" t="str">
        <f t="shared" si="18"/>
        <v/>
      </c>
      <c r="E160" s="243">
        <f t="shared" si="19"/>
        <v>0</v>
      </c>
      <c r="F160" s="240">
        <v>9.9999999999999995E-7</v>
      </c>
      <c r="G160" s="241">
        <v>0</v>
      </c>
      <c r="H160" s="240">
        <v>0</v>
      </c>
      <c r="I160" s="30">
        <f t="shared" si="23"/>
        <v>0</v>
      </c>
      <c r="J160" s="241">
        <v>0</v>
      </c>
      <c r="K160" s="241">
        <v>0</v>
      </c>
      <c r="L160" s="241">
        <v>0</v>
      </c>
      <c r="M160" s="36">
        <f t="shared" si="20"/>
        <v>0</v>
      </c>
      <c r="N160" s="241">
        <v>0</v>
      </c>
      <c r="O160" s="241">
        <v>0</v>
      </c>
      <c r="P160" s="241">
        <v>0</v>
      </c>
      <c r="Q160" s="241">
        <v>0</v>
      </c>
      <c r="R160" s="241">
        <v>0</v>
      </c>
      <c r="S160" s="240"/>
      <c r="T160" s="242">
        <f t="shared" si="21"/>
        <v>9.9999999999999995E-7</v>
      </c>
      <c r="U160" s="122">
        <f t="shared" si="22"/>
        <v>0</v>
      </c>
      <c r="AC160" s="15"/>
      <c r="AD160" s="15"/>
      <c r="AE160" s="15"/>
      <c r="AF160" s="16"/>
    </row>
    <row r="161" spans="2:32" ht="15" x14ac:dyDescent="0.25">
      <c r="B161" s="236"/>
      <c r="C161" s="277"/>
      <c r="D161" s="238" t="str">
        <f t="shared" si="18"/>
        <v/>
      </c>
      <c r="E161" s="243">
        <f t="shared" si="19"/>
        <v>0</v>
      </c>
      <c r="F161" s="240">
        <v>9.9999999999999995E-7</v>
      </c>
      <c r="G161" s="241">
        <v>0</v>
      </c>
      <c r="H161" s="240">
        <v>0</v>
      </c>
      <c r="I161" s="30">
        <f t="shared" si="23"/>
        <v>0</v>
      </c>
      <c r="J161" s="241">
        <v>0</v>
      </c>
      <c r="K161" s="241">
        <v>0</v>
      </c>
      <c r="L161" s="241">
        <v>0</v>
      </c>
      <c r="M161" s="36">
        <f t="shared" si="20"/>
        <v>0</v>
      </c>
      <c r="N161" s="241">
        <v>0</v>
      </c>
      <c r="O161" s="241">
        <v>0</v>
      </c>
      <c r="P161" s="241">
        <v>0</v>
      </c>
      <c r="Q161" s="241">
        <v>0</v>
      </c>
      <c r="R161" s="241">
        <v>0</v>
      </c>
      <c r="S161" s="240"/>
      <c r="T161" s="242">
        <f t="shared" si="21"/>
        <v>9.9999999999999995E-7</v>
      </c>
      <c r="U161" s="122">
        <f t="shared" si="22"/>
        <v>0</v>
      </c>
      <c r="AC161" s="15"/>
      <c r="AD161" s="15"/>
      <c r="AE161" s="15"/>
      <c r="AF161" s="16"/>
    </row>
    <row r="162" spans="2:32" ht="15" x14ac:dyDescent="0.25">
      <c r="B162" s="236"/>
      <c r="C162" s="277"/>
      <c r="D162" s="238" t="str">
        <f t="shared" si="18"/>
        <v/>
      </c>
      <c r="E162" s="243">
        <f t="shared" si="19"/>
        <v>0</v>
      </c>
      <c r="F162" s="240">
        <v>9.9999999999999995E-7</v>
      </c>
      <c r="G162" s="241">
        <v>0</v>
      </c>
      <c r="H162" s="240">
        <v>0</v>
      </c>
      <c r="I162" s="30">
        <f t="shared" si="23"/>
        <v>0</v>
      </c>
      <c r="J162" s="241">
        <v>0</v>
      </c>
      <c r="K162" s="241">
        <v>0</v>
      </c>
      <c r="L162" s="241">
        <v>0</v>
      </c>
      <c r="M162" s="36">
        <f t="shared" si="20"/>
        <v>0</v>
      </c>
      <c r="N162" s="241">
        <v>0</v>
      </c>
      <c r="O162" s="241">
        <v>0</v>
      </c>
      <c r="P162" s="241">
        <v>0</v>
      </c>
      <c r="Q162" s="241">
        <v>0</v>
      </c>
      <c r="R162" s="241">
        <v>0</v>
      </c>
      <c r="S162" s="240"/>
      <c r="T162" s="242">
        <f t="shared" si="21"/>
        <v>9.9999999999999995E-7</v>
      </c>
      <c r="U162" s="122">
        <f t="shared" si="22"/>
        <v>0</v>
      </c>
      <c r="AC162" s="15"/>
      <c r="AD162" s="15"/>
      <c r="AE162" s="15"/>
      <c r="AF162" s="16"/>
    </row>
    <row r="163" spans="2:32" ht="15" x14ac:dyDescent="0.25">
      <c r="B163" s="236"/>
      <c r="C163" s="277"/>
      <c r="D163" s="238" t="str">
        <f t="shared" si="18"/>
        <v/>
      </c>
      <c r="E163" s="243">
        <f t="shared" si="19"/>
        <v>0</v>
      </c>
      <c r="F163" s="240">
        <v>9.9999999999999995E-7</v>
      </c>
      <c r="G163" s="241">
        <v>0</v>
      </c>
      <c r="H163" s="240">
        <v>0</v>
      </c>
      <c r="I163" s="30">
        <f t="shared" si="23"/>
        <v>0</v>
      </c>
      <c r="J163" s="241">
        <v>0</v>
      </c>
      <c r="K163" s="241">
        <v>0</v>
      </c>
      <c r="L163" s="241">
        <v>0</v>
      </c>
      <c r="M163" s="36">
        <f t="shared" si="20"/>
        <v>0</v>
      </c>
      <c r="N163" s="241">
        <v>0</v>
      </c>
      <c r="O163" s="241">
        <v>0</v>
      </c>
      <c r="P163" s="241">
        <v>0</v>
      </c>
      <c r="Q163" s="241">
        <v>0</v>
      </c>
      <c r="R163" s="241">
        <v>0</v>
      </c>
      <c r="S163" s="240"/>
      <c r="T163" s="242">
        <f t="shared" si="21"/>
        <v>9.9999999999999995E-7</v>
      </c>
      <c r="U163" s="122">
        <f t="shared" si="22"/>
        <v>0</v>
      </c>
      <c r="AC163" s="15"/>
      <c r="AD163" s="15"/>
      <c r="AE163" s="15"/>
      <c r="AF163" s="16"/>
    </row>
    <row r="164" spans="2:32" ht="15" x14ac:dyDescent="0.25">
      <c r="B164" s="236"/>
      <c r="C164" s="277"/>
      <c r="D164" s="238" t="str">
        <f t="shared" si="18"/>
        <v/>
      </c>
      <c r="E164" s="243">
        <f t="shared" si="19"/>
        <v>0</v>
      </c>
      <c r="F164" s="240">
        <v>9.9999999999999995E-7</v>
      </c>
      <c r="G164" s="241">
        <v>0</v>
      </c>
      <c r="H164" s="240">
        <v>0</v>
      </c>
      <c r="I164" s="30">
        <f t="shared" si="23"/>
        <v>0</v>
      </c>
      <c r="J164" s="241">
        <v>0</v>
      </c>
      <c r="K164" s="241">
        <v>0</v>
      </c>
      <c r="L164" s="241">
        <v>0</v>
      </c>
      <c r="M164" s="36">
        <f t="shared" si="20"/>
        <v>0</v>
      </c>
      <c r="N164" s="241">
        <v>0</v>
      </c>
      <c r="O164" s="241">
        <v>0</v>
      </c>
      <c r="P164" s="241">
        <v>0</v>
      </c>
      <c r="Q164" s="241">
        <v>0</v>
      </c>
      <c r="R164" s="241">
        <v>0</v>
      </c>
      <c r="S164" s="240"/>
      <c r="T164" s="242">
        <f t="shared" si="21"/>
        <v>9.9999999999999995E-7</v>
      </c>
      <c r="U164" s="122">
        <f t="shared" si="22"/>
        <v>0</v>
      </c>
      <c r="AC164" s="15"/>
      <c r="AD164" s="15"/>
      <c r="AE164" s="15"/>
      <c r="AF164" s="16"/>
    </row>
    <row r="165" spans="2:32" ht="15" x14ac:dyDescent="0.25">
      <c r="B165" s="236"/>
      <c r="C165" s="277"/>
      <c r="D165" s="238" t="str">
        <f t="shared" si="18"/>
        <v/>
      </c>
      <c r="E165" s="243">
        <f t="shared" si="19"/>
        <v>0</v>
      </c>
      <c r="F165" s="240">
        <v>9.9999999999999995E-7</v>
      </c>
      <c r="G165" s="241">
        <v>0</v>
      </c>
      <c r="H165" s="240">
        <v>0</v>
      </c>
      <c r="I165" s="30">
        <f t="shared" si="23"/>
        <v>0</v>
      </c>
      <c r="J165" s="241">
        <v>0</v>
      </c>
      <c r="K165" s="241">
        <v>0</v>
      </c>
      <c r="L165" s="241">
        <v>0</v>
      </c>
      <c r="M165" s="36">
        <f t="shared" si="20"/>
        <v>0</v>
      </c>
      <c r="N165" s="241">
        <v>0</v>
      </c>
      <c r="O165" s="241">
        <v>0</v>
      </c>
      <c r="P165" s="241">
        <v>0</v>
      </c>
      <c r="Q165" s="241">
        <v>0</v>
      </c>
      <c r="R165" s="241">
        <v>0</v>
      </c>
      <c r="S165" s="240"/>
      <c r="T165" s="242">
        <f t="shared" si="21"/>
        <v>9.9999999999999995E-7</v>
      </c>
      <c r="U165" s="122">
        <f t="shared" si="22"/>
        <v>0</v>
      </c>
      <c r="AC165" s="15"/>
      <c r="AD165" s="15"/>
      <c r="AE165" s="15"/>
      <c r="AF165" s="16"/>
    </row>
    <row r="166" spans="2:32" ht="15" x14ac:dyDescent="0.25">
      <c r="B166" s="236"/>
      <c r="C166" s="277"/>
      <c r="D166" s="238" t="str">
        <f t="shared" si="18"/>
        <v/>
      </c>
      <c r="E166" s="243">
        <f t="shared" si="19"/>
        <v>0</v>
      </c>
      <c r="F166" s="240">
        <v>9.9999999999999995E-7</v>
      </c>
      <c r="G166" s="241">
        <v>0</v>
      </c>
      <c r="H166" s="240">
        <v>0</v>
      </c>
      <c r="I166" s="30">
        <f t="shared" si="23"/>
        <v>0</v>
      </c>
      <c r="J166" s="241">
        <v>0</v>
      </c>
      <c r="K166" s="241">
        <v>0</v>
      </c>
      <c r="L166" s="241">
        <v>0</v>
      </c>
      <c r="M166" s="36">
        <f t="shared" si="20"/>
        <v>0</v>
      </c>
      <c r="N166" s="241">
        <v>0</v>
      </c>
      <c r="O166" s="241">
        <v>0</v>
      </c>
      <c r="P166" s="241">
        <v>0</v>
      </c>
      <c r="Q166" s="241">
        <v>0</v>
      </c>
      <c r="R166" s="241">
        <v>0</v>
      </c>
      <c r="S166" s="240"/>
      <c r="T166" s="242">
        <f t="shared" si="21"/>
        <v>9.9999999999999995E-7</v>
      </c>
      <c r="U166" s="122">
        <f t="shared" si="22"/>
        <v>0</v>
      </c>
      <c r="AC166" s="15"/>
      <c r="AD166" s="15"/>
      <c r="AE166" s="15"/>
      <c r="AF166" s="16"/>
    </row>
    <row r="167" spans="2:32" ht="15" x14ac:dyDescent="0.25">
      <c r="B167" s="236"/>
      <c r="C167" s="277"/>
      <c r="D167" s="238" t="str">
        <f t="shared" si="18"/>
        <v/>
      </c>
      <c r="E167" s="243">
        <f t="shared" si="19"/>
        <v>0</v>
      </c>
      <c r="F167" s="240">
        <v>9.9999999999999995E-7</v>
      </c>
      <c r="G167" s="241">
        <v>0</v>
      </c>
      <c r="H167" s="240">
        <v>0</v>
      </c>
      <c r="I167" s="30">
        <f t="shared" si="23"/>
        <v>0</v>
      </c>
      <c r="J167" s="241">
        <v>0</v>
      </c>
      <c r="K167" s="241">
        <v>0</v>
      </c>
      <c r="L167" s="241">
        <v>0</v>
      </c>
      <c r="M167" s="36">
        <f t="shared" si="20"/>
        <v>0</v>
      </c>
      <c r="N167" s="241">
        <v>0</v>
      </c>
      <c r="O167" s="241">
        <v>0</v>
      </c>
      <c r="P167" s="241">
        <v>0</v>
      </c>
      <c r="Q167" s="241">
        <v>0</v>
      </c>
      <c r="R167" s="241">
        <v>0</v>
      </c>
      <c r="S167" s="240"/>
      <c r="T167" s="242">
        <f>SUM(F167+G167+H167+J167+K167+L167+N167+O167+P167+Q167+R167)</f>
        <v>9.9999999999999995E-7</v>
      </c>
      <c r="U167" s="122">
        <f t="shared" si="22"/>
        <v>0</v>
      </c>
      <c r="AC167" s="15"/>
      <c r="AD167" s="15"/>
      <c r="AE167" s="15"/>
      <c r="AF167" s="16"/>
    </row>
    <row r="168" spans="2:32" ht="15" x14ac:dyDescent="0.25">
      <c r="B168" s="236"/>
      <c r="C168" s="277"/>
      <c r="D168" s="238" t="str">
        <f t="shared" si="18"/>
        <v/>
      </c>
      <c r="E168" s="243">
        <f t="shared" si="19"/>
        <v>0</v>
      </c>
      <c r="F168" s="240">
        <v>9.9999999999999995E-7</v>
      </c>
      <c r="G168" s="241">
        <v>0</v>
      </c>
      <c r="H168" s="240">
        <v>0</v>
      </c>
      <c r="I168" s="30">
        <f t="shared" si="23"/>
        <v>0</v>
      </c>
      <c r="J168" s="241">
        <v>0</v>
      </c>
      <c r="K168" s="241">
        <v>0</v>
      </c>
      <c r="L168" s="241">
        <v>0</v>
      </c>
      <c r="M168" s="36">
        <f t="shared" si="20"/>
        <v>0</v>
      </c>
      <c r="N168" s="241">
        <v>0</v>
      </c>
      <c r="O168" s="241">
        <v>0</v>
      </c>
      <c r="P168" s="241">
        <v>0</v>
      </c>
      <c r="Q168" s="241">
        <v>0</v>
      </c>
      <c r="R168" s="241">
        <v>0</v>
      </c>
      <c r="S168" s="240"/>
      <c r="T168" s="242">
        <f t="shared" ref="T168" si="24">SUM(F168+G168+H168+J168+K168+L168+N168+O168+P168+Q168+R168)</f>
        <v>9.9999999999999995E-7</v>
      </c>
      <c r="U168" s="122">
        <f t="shared" si="22"/>
        <v>0</v>
      </c>
      <c r="AC168" s="15"/>
      <c r="AD168" s="15"/>
      <c r="AE168" s="15"/>
      <c r="AF168" s="16"/>
    </row>
    <row r="169" spans="2:32" ht="15" x14ac:dyDescent="0.25">
      <c r="B169" s="236"/>
      <c r="C169" s="277"/>
      <c r="D169" s="238" t="str">
        <f t="shared" si="18"/>
        <v/>
      </c>
      <c r="E169" s="243">
        <f t="shared" si="19"/>
        <v>0</v>
      </c>
      <c r="F169" s="240">
        <v>9.9999999999999995E-7</v>
      </c>
      <c r="G169" s="241">
        <v>0</v>
      </c>
      <c r="H169" s="240">
        <v>0</v>
      </c>
      <c r="I169" s="30">
        <f t="shared" si="23"/>
        <v>0</v>
      </c>
      <c r="J169" s="241">
        <v>0</v>
      </c>
      <c r="K169" s="241">
        <v>0</v>
      </c>
      <c r="L169" s="241">
        <v>0</v>
      </c>
      <c r="M169" s="36">
        <f t="shared" si="20"/>
        <v>0</v>
      </c>
      <c r="N169" s="241">
        <v>0</v>
      </c>
      <c r="O169" s="241">
        <v>0</v>
      </c>
      <c r="P169" s="241">
        <v>0</v>
      </c>
      <c r="Q169" s="241">
        <v>0</v>
      </c>
      <c r="R169" s="241">
        <v>0</v>
      </c>
      <c r="S169" s="240"/>
      <c r="T169" s="242">
        <f>SUM(F169+G169+H169+J169+K169+L169+N169+O169+P169+Q169+R169)</f>
        <v>9.9999999999999995E-7</v>
      </c>
      <c r="U169" s="122">
        <f t="shared" si="22"/>
        <v>0</v>
      </c>
      <c r="AC169" s="15"/>
      <c r="AD169" s="15"/>
      <c r="AE169" s="15"/>
      <c r="AF169" s="16"/>
    </row>
    <row r="170" spans="2:32" ht="15" x14ac:dyDescent="0.25">
      <c r="B170" s="236"/>
      <c r="C170" s="277"/>
      <c r="D170" s="238" t="str">
        <f t="shared" si="18"/>
        <v/>
      </c>
      <c r="E170" s="243">
        <f t="shared" si="19"/>
        <v>0</v>
      </c>
      <c r="F170" s="240">
        <v>9.9999999999999995E-7</v>
      </c>
      <c r="G170" s="241">
        <v>0</v>
      </c>
      <c r="H170" s="240">
        <v>0</v>
      </c>
      <c r="I170" s="30">
        <f t="shared" si="23"/>
        <v>0</v>
      </c>
      <c r="J170" s="241">
        <v>0</v>
      </c>
      <c r="K170" s="241">
        <v>0</v>
      </c>
      <c r="L170" s="241">
        <v>0</v>
      </c>
      <c r="M170" s="36">
        <f t="shared" si="20"/>
        <v>0</v>
      </c>
      <c r="N170" s="241">
        <v>0</v>
      </c>
      <c r="O170" s="241">
        <v>0</v>
      </c>
      <c r="P170" s="241">
        <v>0</v>
      </c>
      <c r="Q170" s="241">
        <v>0</v>
      </c>
      <c r="R170" s="241">
        <v>0</v>
      </c>
      <c r="S170" s="240"/>
      <c r="T170" s="242">
        <f t="shared" ref="T170:T175" si="25">SUM(F170+G170+H170+J170+K170+L170+N170+O170+P170+Q170+R170)</f>
        <v>9.9999999999999995E-7</v>
      </c>
      <c r="U170" s="122">
        <f t="shared" si="22"/>
        <v>0</v>
      </c>
      <c r="AC170" s="15"/>
      <c r="AD170" s="15"/>
      <c r="AE170" s="15"/>
      <c r="AF170" s="16"/>
    </row>
    <row r="171" spans="2:32" ht="15" x14ac:dyDescent="0.25">
      <c r="B171" s="236"/>
      <c r="C171" s="277"/>
      <c r="D171" s="238" t="str">
        <f t="shared" si="18"/>
        <v/>
      </c>
      <c r="E171" s="243">
        <f t="shared" si="19"/>
        <v>0</v>
      </c>
      <c r="F171" s="240">
        <v>9.9999999999999995E-7</v>
      </c>
      <c r="G171" s="241">
        <v>0</v>
      </c>
      <c r="H171" s="240">
        <v>0</v>
      </c>
      <c r="I171" s="30">
        <f t="shared" si="23"/>
        <v>0</v>
      </c>
      <c r="J171" s="241">
        <v>0</v>
      </c>
      <c r="K171" s="241">
        <v>0</v>
      </c>
      <c r="L171" s="241">
        <v>0</v>
      </c>
      <c r="M171" s="36">
        <f t="shared" si="20"/>
        <v>0</v>
      </c>
      <c r="N171" s="241">
        <v>0</v>
      </c>
      <c r="O171" s="241">
        <v>0</v>
      </c>
      <c r="P171" s="241">
        <v>0</v>
      </c>
      <c r="Q171" s="241">
        <v>0</v>
      </c>
      <c r="R171" s="241">
        <v>0</v>
      </c>
      <c r="S171" s="240"/>
      <c r="T171" s="242">
        <f t="shared" si="25"/>
        <v>9.9999999999999995E-7</v>
      </c>
      <c r="U171" s="122">
        <f t="shared" si="22"/>
        <v>0</v>
      </c>
      <c r="AC171" s="15"/>
      <c r="AD171" s="15"/>
      <c r="AE171" s="15"/>
      <c r="AF171" s="16"/>
    </row>
    <row r="172" spans="2:32" ht="15" x14ac:dyDescent="0.25">
      <c r="B172" s="236"/>
      <c r="C172" s="277"/>
      <c r="D172" s="238" t="str">
        <f t="shared" si="18"/>
        <v/>
      </c>
      <c r="E172" s="243">
        <f t="shared" si="19"/>
        <v>0</v>
      </c>
      <c r="F172" s="240">
        <v>9.9999999999999995E-7</v>
      </c>
      <c r="G172" s="241">
        <v>0</v>
      </c>
      <c r="H172" s="240">
        <v>0</v>
      </c>
      <c r="I172" s="30">
        <f t="shared" si="23"/>
        <v>0</v>
      </c>
      <c r="J172" s="241">
        <v>0</v>
      </c>
      <c r="K172" s="241">
        <v>0</v>
      </c>
      <c r="L172" s="241">
        <v>0</v>
      </c>
      <c r="M172" s="36">
        <f t="shared" si="20"/>
        <v>0</v>
      </c>
      <c r="N172" s="241">
        <v>0</v>
      </c>
      <c r="O172" s="241">
        <v>0</v>
      </c>
      <c r="P172" s="241">
        <v>0</v>
      </c>
      <c r="Q172" s="241">
        <v>0</v>
      </c>
      <c r="R172" s="241">
        <v>0</v>
      </c>
      <c r="S172" s="240"/>
      <c r="T172" s="242">
        <f t="shared" si="25"/>
        <v>9.9999999999999995E-7</v>
      </c>
      <c r="U172" s="122">
        <f t="shared" si="22"/>
        <v>0</v>
      </c>
      <c r="AC172" s="15"/>
      <c r="AD172" s="15"/>
      <c r="AE172" s="15"/>
      <c r="AF172" s="16"/>
    </row>
    <row r="173" spans="2:32" ht="15" x14ac:dyDescent="0.25">
      <c r="B173" s="236"/>
      <c r="C173" s="277"/>
      <c r="D173" s="238" t="str">
        <f t="shared" si="18"/>
        <v/>
      </c>
      <c r="E173" s="243">
        <f t="shared" si="19"/>
        <v>0</v>
      </c>
      <c r="F173" s="240">
        <v>9.9999999999999995E-7</v>
      </c>
      <c r="G173" s="241">
        <v>0</v>
      </c>
      <c r="H173" s="240">
        <v>0</v>
      </c>
      <c r="I173" s="30">
        <f t="shared" si="23"/>
        <v>0</v>
      </c>
      <c r="J173" s="241">
        <v>0</v>
      </c>
      <c r="K173" s="241">
        <v>0</v>
      </c>
      <c r="L173" s="241">
        <v>0</v>
      </c>
      <c r="M173" s="36">
        <f t="shared" si="20"/>
        <v>0</v>
      </c>
      <c r="N173" s="241">
        <v>0</v>
      </c>
      <c r="O173" s="241">
        <v>0</v>
      </c>
      <c r="P173" s="241">
        <v>0</v>
      </c>
      <c r="Q173" s="241">
        <v>0</v>
      </c>
      <c r="R173" s="241">
        <v>0</v>
      </c>
      <c r="S173" s="240"/>
      <c r="T173" s="242">
        <f t="shared" si="25"/>
        <v>9.9999999999999995E-7</v>
      </c>
      <c r="U173" s="122">
        <f t="shared" si="22"/>
        <v>0</v>
      </c>
      <c r="AC173" s="15"/>
      <c r="AD173" s="15"/>
      <c r="AE173" s="15"/>
      <c r="AF173" s="16"/>
    </row>
    <row r="174" spans="2:32" ht="15" x14ac:dyDescent="0.25">
      <c r="B174" s="236"/>
      <c r="C174" s="277"/>
      <c r="D174" s="238" t="str">
        <f t="shared" si="18"/>
        <v/>
      </c>
      <c r="E174" s="243">
        <f t="shared" si="19"/>
        <v>0</v>
      </c>
      <c r="F174" s="240">
        <v>9.9999999999999995E-7</v>
      </c>
      <c r="G174" s="241">
        <v>0</v>
      </c>
      <c r="H174" s="240">
        <v>0</v>
      </c>
      <c r="I174" s="30">
        <f t="shared" si="23"/>
        <v>0</v>
      </c>
      <c r="J174" s="241">
        <v>0</v>
      </c>
      <c r="K174" s="241">
        <v>0</v>
      </c>
      <c r="L174" s="241">
        <v>0</v>
      </c>
      <c r="M174" s="36">
        <f t="shared" si="20"/>
        <v>0</v>
      </c>
      <c r="N174" s="241">
        <v>0</v>
      </c>
      <c r="O174" s="241">
        <v>0</v>
      </c>
      <c r="P174" s="241">
        <v>0</v>
      </c>
      <c r="Q174" s="241">
        <v>0</v>
      </c>
      <c r="R174" s="241">
        <v>0</v>
      </c>
      <c r="S174" s="240"/>
      <c r="T174" s="242">
        <f t="shared" si="25"/>
        <v>9.9999999999999995E-7</v>
      </c>
      <c r="U174" s="122">
        <f t="shared" si="22"/>
        <v>0</v>
      </c>
      <c r="AC174" s="15"/>
      <c r="AD174" s="15"/>
      <c r="AE174" s="15"/>
      <c r="AF174" s="16"/>
    </row>
    <row r="175" spans="2:32" ht="15" x14ac:dyDescent="0.25">
      <c r="B175" s="236"/>
      <c r="C175" s="277"/>
      <c r="D175" s="238" t="str">
        <f t="shared" si="18"/>
        <v/>
      </c>
      <c r="E175" s="243">
        <f t="shared" si="19"/>
        <v>0</v>
      </c>
      <c r="F175" s="240">
        <v>9.9999999999999995E-7</v>
      </c>
      <c r="G175" s="241">
        <v>0</v>
      </c>
      <c r="H175" s="240">
        <v>0</v>
      </c>
      <c r="I175" s="30">
        <f t="shared" si="23"/>
        <v>0</v>
      </c>
      <c r="J175" s="241">
        <v>0</v>
      </c>
      <c r="K175" s="241">
        <v>0</v>
      </c>
      <c r="L175" s="241">
        <v>0</v>
      </c>
      <c r="M175" s="36">
        <f t="shared" si="20"/>
        <v>0</v>
      </c>
      <c r="N175" s="241">
        <v>0</v>
      </c>
      <c r="O175" s="241">
        <v>0</v>
      </c>
      <c r="P175" s="241">
        <v>0</v>
      </c>
      <c r="Q175" s="241">
        <v>0</v>
      </c>
      <c r="R175" s="241">
        <v>0</v>
      </c>
      <c r="S175" s="240"/>
      <c r="T175" s="242">
        <f t="shared" si="25"/>
        <v>9.9999999999999995E-7</v>
      </c>
      <c r="U175" s="122">
        <f t="shared" si="22"/>
        <v>0</v>
      </c>
    </row>
    <row r="176" spans="2:32" ht="13.5" thickBot="1" x14ac:dyDescent="0.3">
      <c r="B176" s="88" t="s">
        <v>205</v>
      </c>
      <c r="C176" s="89">
        <f>SUM(C153:C175)</f>
        <v>0</v>
      </c>
      <c r="D176" s="90"/>
      <c r="E176" s="32">
        <f>SUM(E153:E175)</f>
        <v>0</v>
      </c>
      <c r="F176" s="33">
        <f>SUM(F153:F175)</f>
        <v>2.3000000000000007E-5</v>
      </c>
      <c r="G176" s="55">
        <f>SUM(G153:G175)</f>
        <v>0</v>
      </c>
      <c r="H176" s="55">
        <f>SUM(H153:H175)</f>
        <v>0</v>
      </c>
      <c r="I176" s="58"/>
      <c r="J176" s="55">
        <f>SUM(J153:J175)</f>
        <v>0</v>
      </c>
      <c r="K176" s="55">
        <f>SUM(K153:K175)</f>
        <v>0</v>
      </c>
      <c r="L176" s="55">
        <f>SUM(L153:L175)</f>
        <v>0</v>
      </c>
      <c r="M176" s="56"/>
      <c r="N176" s="55">
        <f>SUM(N153:N175)</f>
        <v>0</v>
      </c>
      <c r="O176" s="55">
        <f>SUM(O153:O175)</f>
        <v>0</v>
      </c>
      <c r="P176" s="55">
        <f>SUM(P153:P175)</f>
        <v>0</v>
      </c>
      <c r="Q176" s="55">
        <f>SUM(Q153:Q175)</f>
        <v>0</v>
      </c>
      <c r="R176" s="55">
        <f>SUM(R153:R175)</f>
        <v>0</v>
      </c>
      <c r="S176" s="55"/>
      <c r="T176" s="57">
        <f>SUM(T153:T175)</f>
        <v>2.3000000000000007E-5</v>
      </c>
      <c r="U176" s="122">
        <f t="shared" si="22"/>
        <v>0</v>
      </c>
    </row>
    <row r="177" spans="2:20" ht="13.5" thickBot="1" x14ac:dyDescent="0.3">
      <c r="B177" s="244"/>
      <c r="C177" s="246"/>
      <c r="D177" s="245"/>
      <c r="E177" s="245"/>
      <c r="F177" s="245"/>
      <c r="G177" s="245"/>
      <c r="H177" s="245"/>
      <c r="I177" s="245"/>
      <c r="J177" s="245"/>
      <c r="K177" s="245"/>
      <c r="L177" s="245"/>
      <c r="M177" s="245"/>
      <c r="N177" s="245"/>
      <c r="O177" s="245"/>
      <c r="P177" s="245"/>
      <c r="Q177" s="245"/>
      <c r="R177" s="245"/>
      <c r="S177" s="245"/>
      <c r="T177" s="247"/>
    </row>
    <row r="178" spans="2:20" x14ac:dyDescent="0.25">
      <c r="B178" s="463" t="s">
        <v>55</v>
      </c>
      <c r="C178" s="464"/>
      <c r="D178" s="464"/>
      <c r="E178" s="464"/>
      <c r="F178" s="464"/>
      <c r="G178" s="464"/>
      <c r="H178" s="464"/>
      <c r="I178" s="464"/>
      <c r="J178" s="464"/>
      <c r="K178" s="464"/>
      <c r="L178" s="464"/>
      <c r="M178" s="464"/>
      <c r="N178" s="464"/>
      <c r="O178" s="464"/>
      <c r="P178" s="464"/>
      <c r="Q178" s="464"/>
      <c r="R178" s="464"/>
      <c r="S178" s="512"/>
      <c r="T178" s="61" t="s">
        <v>200</v>
      </c>
    </row>
    <row r="179" spans="2:20" x14ac:dyDescent="0.25">
      <c r="B179" s="278"/>
      <c r="C179" s="513"/>
      <c r="D179" s="514"/>
      <c r="E179" s="514"/>
      <c r="F179" s="514"/>
      <c r="G179" s="514"/>
      <c r="H179" s="514"/>
      <c r="I179" s="514"/>
      <c r="J179" s="514"/>
      <c r="K179" s="514"/>
      <c r="L179" s="514"/>
      <c r="M179" s="514"/>
      <c r="N179" s="514"/>
      <c r="O179" s="514"/>
      <c r="P179" s="514"/>
      <c r="Q179" s="514"/>
      <c r="R179" s="514"/>
      <c r="S179" s="514"/>
      <c r="T179" s="248">
        <v>0</v>
      </c>
    </row>
    <row r="180" spans="2:20" x14ac:dyDescent="0.25">
      <c r="B180" s="278"/>
      <c r="C180" s="507"/>
      <c r="D180" s="508"/>
      <c r="E180" s="508"/>
      <c r="F180" s="508"/>
      <c r="G180" s="508"/>
      <c r="H180" s="508"/>
      <c r="I180" s="508"/>
      <c r="J180" s="508"/>
      <c r="K180" s="508"/>
      <c r="L180" s="508"/>
      <c r="M180" s="508"/>
      <c r="N180" s="508"/>
      <c r="O180" s="508"/>
      <c r="P180" s="508"/>
      <c r="Q180" s="508"/>
      <c r="R180" s="508"/>
      <c r="S180" s="508"/>
      <c r="T180" s="248">
        <v>0</v>
      </c>
    </row>
    <row r="181" spans="2:20" x14ac:dyDescent="0.25">
      <c r="B181" s="278"/>
      <c r="C181" s="507"/>
      <c r="D181" s="508"/>
      <c r="E181" s="508"/>
      <c r="F181" s="508"/>
      <c r="G181" s="508"/>
      <c r="H181" s="508"/>
      <c r="I181" s="508"/>
      <c r="J181" s="508"/>
      <c r="K181" s="508"/>
      <c r="L181" s="508"/>
      <c r="M181" s="508"/>
      <c r="N181" s="508"/>
      <c r="O181" s="508"/>
      <c r="P181" s="508"/>
      <c r="Q181" s="508"/>
      <c r="R181" s="508"/>
      <c r="S181" s="508"/>
      <c r="T181" s="248">
        <v>0</v>
      </c>
    </row>
    <row r="182" spans="2:20" x14ac:dyDescent="0.25">
      <c r="B182" s="278"/>
      <c r="C182" s="507"/>
      <c r="D182" s="508"/>
      <c r="E182" s="508"/>
      <c r="F182" s="508"/>
      <c r="G182" s="508"/>
      <c r="H182" s="508"/>
      <c r="I182" s="508"/>
      <c r="J182" s="508"/>
      <c r="K182" s="508"/>
      <c r="L182" s="508"/>
      <c r="M182" s="508"/>
      <c r="N182" s="508"/>
      <c r="O182" s="508"/>
      <c r="P182" s="508"/>
      <c r="Q182" s="508"/>
      <c r="R182" s="508"/>
      <c r="S182" s="508"/>
      <c r="T182" s="248">
        <v>0</v>
      </c>
    </row>
    <row r="183" spans="2:20" x14ac:dyDescent="0.25">
      <c r="B183" s="278"/>
      <c r="C183" s="507"/>
      <c r="D183" s="508"/>
      <c r="E183" s="508"/>
      <c r="F183" s="508"/>
      <c r="G183" s="508"/>
      <c r="H183" s="508"/>
      <c r="I183" s="508"/>
      <c r="J183" s="508"/>
      <c r="K183" s="508"/>
      <c r="L183" s="508"/>
      <c r="M183" s="508"/>
      <c r="N183" s="508"/>
      <c r="O183" s="508"/>
      <c r="P183" s="508"/>
      <c r="Q183" s="508"/>
      <c r="R183" s="508"/>
      <c r="S183" s="508"/>
      <c r="T183" s="248">
        <v>0</v>
      </c>
    </row>
    <row r="184" spans="2:20" x14ac:dyDescent="0.25">
      <c r="B184" s="278"/>
      <c r="C184" s="507"/>
      <c r="D184" s="508"/>
      <c r="E184" s="508"/>
      <c r="F184" s="508"/>
      <c r="G184" s="508"/>
      <c r="H184" s="508"/>
      <c r="I184" s="508"/>
      <c r="J184" s="508"/>
      <c r="K184" s="508"/>
      <c r="L184" s="508"/>
      <c r="M184" s="508"/>
      <c r="N184" s="508"/>
      <c r="O184" s="508"/>
      <c r="P184" s="508"/>
      <c r="Q184" s="508"/>
      <c r="R184" s="508"/>
      <c r="S184" s="508"/>
      <c r="T184" s="248">
        <v>0</v>
      </c>
    </row>
    <row r="185" spans="2:20" x14ac:dyDescent="0.25">
      <c r="B185" s="278"/>
      <c r="C185" s="507"/>
      <c r="D185" s="508"/>
      <c r="E185" s="508"/>
      <c r="F185" s="508"/>
      <c r="G185" s="508"/>
      <c r="H185" s="508"/>
      <c r="I185" s="508"/>
      <c r="J185" s="508"/>
      <c r="K185" s="508"/>
      <c r="L185" s="508"/>
      <c r="M185" s="508"/>
      <c r="N185" s="508"/>
      <c r="O185" s="508"/>
      <c r="P185" s="508"/>
      <c r="Q185" s="508"/>
      <c r="R185" s="508"/>
      <c r="S185" s="508"/>
      <c r="T185" s="248">
        <v>0</v>
      </c>
    </row>
    <row r="186" spans="2:20" x14ac:dyDescent="0.25">
      <c r="B186" s="278"/>
      <c r="C186" s="507"/>
      <c r="D186" s="508"/>
      <c r="E186" s="508"/>
      <c r="F186" s="508"/>
      <c r="G186" s="508"/>
      <c r="H186" s="508"/>
      <c r="I186" s="508"/>
      <c r="J186" s="508"/>
      <c r="K186" s="508"/>
      <c r="L186" s="508"/>
      <c r="M186" s="508"/>
      <c r="N186" s="508"/>
      <c r="O186" s="508"/>
      <c r="P186" s="508"/>
      <c r="Q186" s="508"/>
      <c r="R186" s="508"/>
      <c r="S186" s="508"/>
      <c r="T186" s="248">
        <v>0</v>
      </c>
    </row>
    <row r="187" spans="2:20" x14ac:dyDescent="0.25">
      <c r="B187" s="278"/>
      <c r="C187" s="507"/>
      <c r="D187" s="508"/>
      <c r="E187" s="508"/>
      <c r="F187" s="508"/>
      <c r="G187" s="508"/>
      <c r="H187" s="508"/>
      <c r="I187" s="508"/>
      <c r="J187" s="508"/>
      <c r="K187" s="508"/>
      <c r="L187" s="508"/>
      <c r="M187" s="508"/>
      <c r="N187" s="508"/>
      <c r="O187" s="508"/>
      <c r="P187" s="508"/>
      <c r="Q187" s="508"/>
      <c r="R187" s="508"/>
      <c r="S187" s="508"/>
      <c r="T187" s="248">
        <v>0</v>
      </c>
    </row>
    <row r="188" spans="2:20" x14ac:dyDescent="0.25">
      <c r="B188" s="278"/>
      <c r="C188" s="519"/>
      <c r="D188" s="520"/>
      <c r="E188" s="520"/>
      <c r="F188" s="520"/>
      <c r="G188" s="520"/>
      <c r="H188" s="520"/>
      <c r="I188" s="520"/>
      <c r="J188" s="520"/>
      <c r="K188" s="520"/>
      <c r="L188" s="520"/>
      <c r="M188" s="520"/>
      <c r="N188" s="520"/>
      <c r="O188" s="520"/>
      <c r="P188" s="520"/>
      <c r="Q188" s="520"/>
      <c r="R188" s="520"/>
      <c r="S188" s="520"/>
      <c r="T188" s="248">
        <v>0</v>
      </c>
    </row>
    <row r="189" spans="2:20" ht="13.5" thickBot="1" x14ac:dyDescent="0.3">
      <c r="B189" s="60" t="s">
        <v>206</v>
      </c>
      <c r="C189" s="279"/>
      <c r="D189" s="250"/>
      <c r="E189" s="250"/>
      <c r="F189" s="250"/>
      <c r="G189" s="250"/>
      <c r="H189" s="250"/>
      <c r="I189" s="250"/>
      <c r="J189" s="250"/>
      <c r="K189" s="250"/>
      <c r="L189" s="250"/>
      <c r="M189" s="250"/>
      <c r="N189" s="250"/>
      <c r="O189" s="250"/>
      <c r="P189" s="250"/>
      <c r="Q189" s="250"/>
      <c r="R189" s="250"/>
      <c r="S189" s="250"/>
      <c r="T189" s="35">
        <f>SUM(T179:T188)</f>
        <v>0</v>
      </c>
    </row>
    <row r="190" spans="2:20" ht="13.5" thickBot="1" x14ac:dyDescent="0.3">
      <c r="B190" s="74"/>
      <c r="C190" s="75"/>
      <c r="D190" s="245"/>
      <c r="E190" s="245"/>
      <c r="F190" s="245"/>
      <c r="G190" s="245"/>
      <c r="H190" s="245"/>
      <c r="I190" s="245"/>
      <c r="J190" s="245"/>
      <c r="K190" s="245"/>
      <c r="L190" s="245"/>
      <c r="M190" s="245"/>
      <c r="N190" s="245"/>
      <c r="O190" s="245"/>
      <c r="P190" s="245"/>
      <c r="Q190" s="245"/>
      <c r="R190" s="245"/>
      <c r="S190" s="245"/>
      <c r="T190" s="247"/>
    </row>
    <row r="191" spans="2:20" ht="39.6" customHeight="1" x14ac:dyDescent="0.25">
      <c r="B191" s="497" t="s">
        <v>211</v>
      </c>
      <c r="C191" s="498"/>
      <c r="D191" s="498"/>
      <c r="E191" s="498"/>
      <c r="F191" s="498"/>
      <c r="G191" s="498"/>
      <c r="H191" s="498"/>
      <c r="I191" s="498"/>
      <c r="J191" s="498"/>
      <c r="K191" s="498"/>
      <c r="L191" s="498"/>
      <c r="M191" s="498"/>
      <c r="N191" s="498"/>
      <c r="O191" s="499"/>
      <c r="P191" s="59" t="s">
        <v>56</v>
      </c>
      <c r="Q191" s="59" t="s">
        <v>209</v>
      </c>
      <c r="R191" s="59" t="s">
        <v>57</v>
      </c>
      <c r="S191" s="67" t="s">
        <v>245</v>
      </c>
      <c r="T191" s="61" t="s">
        <v>200</v>
      </c>
    </row>
    <row r="192" spans="2:20" x14ac:dyDescent="0.25">
      <c r="B192" s="236"/>
      <c r="C192" s="568"/>
      <c r="D192" s="569"/>
      <c r="E192" s="569"/>
      <c r="F192" s="569"/>
      <c r="G192" s="569"/>
      <c r="H192" s="569"/>
      <c r="I192" s="569"/>
      <c r="J192" s="569"/>
      <c r="K192" s="569"/>
      <c r="L192" s="569"/>
      <c r="M192" s="569"/>
      <c r="N192" s="569"/>
      <c r="O192" s="570"/>
      <c r="P192" s="240"/>
      <c r="Q192" s="334">
        <v>0</v>
      </c>
      <c r="R192" s="277"/>
      <c r="S192" s="240">
        <v>0</v>
      </c>
      <c r="T192" s="242" t="str">
        <f t="shared" ref="T192:T201" si="26">IF(P192="Purchase",Q192/R192,IF(P192="Rental",S192,IF(Q192+R192+S192&gt;0,"error","")))</f>
        <v/>
      </c>
    </row>
    <row r="193" spans="2:20" x14ac:dyDescent="0.25">
      <c r="B193" s="236"/>
      <c r="C193" s="561"/>
      <c r="D193" s="483"/>
      <c r="E193" s="483"/>
      <c r="F193" s="483"/>
      <c r="G193" s="483"/>
      <c r="H193" s="483"/>
      <c r="I193" s="483"/>
      <c r="J193" s="483"/>
      <c r="K193" s="483"/>
      <c r="L193" s="483"/>
      <c r="M193" s="483"/>
      <c r="N193" s="483"/>
      <c r="O193" s="562"/>
      <c r="P193" s="240"/>
      <c r="Q193" s="334">
        <v>0</v>
      </c>
      <c r="R193" s="277"/>
      <c r="S193" s="240">
        <v>0</v>
      </c>
      <c r="T193" s="242" t="str">
        <f t="shared" si="26"/>
        <v/>
      </c>
    </row>
    <row r="194" spans="2:20" x14ac:dyDescent="0.25">
      <c r="B194" s="236"/>
      <c r="C194" s="561"/>
      <c r="D194" s="483"/>
      <c r="E194" s="483"/>
      <c r="F194" s="483"/>
      <c r="G194" s="483"/>
      <c r="H194" s="483"/>
      <c r="I194" s="483"/>
      <c r="J194" s="483"/>
      <c r="K194" s="483"/>
      <c r="L194" s="483"/>
      <c r="M194" s="483"/>
      <c r="N194" s="483"/>
      <c r="O194" s="562"/>
      <c r="P194" s="240"/>
      <c r="Q194" s="334">
        <v>0</v>
      </c>
      <c r="R194" s="277"/>
      <c r="S194" s="240">
        <v>0</v>
      </c>
      <c r="T194" s="242" t="str">
        <f t="shared" si="26"/>
        <v/>
      </c>
    </row>
    <row r="195" spans="2:20" x14ac:dyDescent="0.25">
      <c r="B195" s="236"/>
      <c r="C195" s="561"/>
      <c r="D195" s="483"/>
      <c r="E195" s="483"/>
      <c r="F195" s="483"/>
      <c r="G195" s="483"/>
      <c r="H195" s="483"/>
      <c r="I195" s="483"/>
      <c r="J195" s="483"/>
      <c r="K195" s="483"/>
      <c r="L195" s="483"/>
      <c r="M195" s="483"/>
      <c r="N195" s="483"/>
      <c r="O195" s="562"/>
      <c r="P195" s="240"/>
      <c r="Q195" s="334">
        <v>0</v>
      </c>
      <c r="R195" s="277"/>
      <c r="S195" s="240">
        <v>0</v>
      </c>
      <c r="T195" s="242" t="str">
        <f t="shared" si="26"/>
        <v/>
      </c>
    </row>
    <row r="196" spans="2:20" x14ac:dyDescent="0.25">
      <c r="B196" s="236"/>
      <c r="C196" s="561"/>
      <c r="D196" s="483"/>
      <c r="E196" s="483"/>
      <c r="F196" s="483"/>
      <c r="G196" s="483"/>
      <c r="H196" s="483"/>
      <c r="I196" s="483"/>
      <c r="J196" s="483"/>
      <c r="K196" s="483"/>
      <c r="L196" s="483"/>
      <c r="M196" s="483"/>
      <c r="N196" s="483"/>
      <c r="O196" s="562"/>
      <c r="P196" s="240"/>
      <c r="Q196" s="334">
        <v>0</v>
      </c>
      <c r="R196" s="277"/>
      <c r="S196" s="240">
        <v>0</v>
      </c>
      <c r="T196" s="242" t="str">
        <f t="shared" si="26"/>
        <v/>
      </c>
    </row>
    <row r="197" spans="2:20" x14ac:dyDescent="0.25">
      <c r="B197" s="236"/>
      <c r="C197" s="561"/>
      <c r="D197" s="483"/>
      <c r="E197" s="483"/>
      <c r="F197" s="483"/>
      <c r="G197" s="483"/>
      <c r="H197" s="483"/>
      <c r="I197" s="483"/>
      <c r="J197" s="483"/>
      <c r="K197" s="483"/>
      <c r="L197" s="483"/>
      <c r="M197" s="483"/>
      <c r="N197" s="483"/>
      <c r="O197" s="562"/>
      <c r="P197" s="240"/>
      <c r="Q197" s="334">
        <v>0</v>
      </c>
      <c r="R197" s="277"/>
      <c r="S197" s="240">
        <v>0</v>
      </c>
      <c r="T197" s="242" t="str">
        <f t="shared" si="26"/>
        <v/>
      </c>
    </row>
    <row r="198" spans="2:20" x14ac:dyDescent="0.25">
      <c r="B198" s="236"/>
      <c r="C198" s="561"/>
      <c r="D198" s="483"/>
      <c r="E198" s="483"/>
      <c r="F198" s="483"/>
      <c r="G198" s="483"/>
      <c r="H198" s="483"/>
      <c r="I198" s="483"/>
      <c r="J198" s="483"/>
      <c r="K198" s="483"/>
      <c r="L198" s="483"/>
      <c r="M198" s="483"/>
      <c r="N198" s="483"/>
      <c r="O198" s="562"/>
      <c r="P198" s="240"/>
      <c r="Q198" s="334">
        <v>0</v>
      </c>
      <c r="R198" s="277"/>
      <c r="S198" s="240">
        <v>0</v>
      </c>
      <c r="T198" s="242" t="str">
        <f t="shared" si="26"/>
        <v/>
      </c>
    </row>
    <row r="199" spans="2:20" x14ac:dyDescent="0.25">
      <c r="B199" s="236"/>
      <c r="C199" s="561"/>
      <c r="D199" s="483"/>
      <c r="E199" s="483"/>
      <c r="F199" s="483"/>
      <c r="G199" s="483"/>
      <c r="H199" s="483"/>
      <c r="I199" s="483"/>
      <c r="J199" s="483"/>
      <c r="K199" s="483"/>
      <c r="L199" s="483"/>
      <c r="M199" s="483"/>
      <c r="N199" s="483"/>
      <c r="O199" s="562"/>
      <c r="P199" s="240"/>
      <c r="Q199" s="334">
        <v>0</v>
      </c>
      <c r="R199" s="277"/>
      <c r="S199" s="240">
        <v>0</v>
      </c>
      <c r="T199" s="242" t="str">
        <f t="shared" si="26"/>
        <v/>
      </c>
    </row>
    <row r="200" spans="2:20" x14ac:dyDescent="0.25">
      <c r="B200" s="236"/>
      <c r="C200" s="561"/>
      <c r="D200" s="483"/>
      <c r="E200" s="483"/>
      <c r="F200" s="483"/>
      <c r="G200" s="483"/>
      <c r="H200" s="483"/>
      <c r="I200" s="483"/>
      <c r="J200" s="483"/>
      <c r="K200" s="483"/>
      <c r="L200" s="483"/>
      <c r="M200" s="483"/>
      <c r="N200" s="483"/>
      <c r="O200" s="562"/>
      <c r="P200" s="240"/>
      <c r="Q200" s="334">
        <v>0</v>
      </c>
      <c r="R200" s="277"/>
      <c r="S200" s="240">
        <v>0</v>
      </c>
      <c r="T200" s="242" t="str">
        <f t="shared" si="26"/>
        <v/>
      </c>
    </row>
    <row r="201" spans="2:20" x14ac:dyDescent="0.25">
      <c r="B201" s="236"/>
      <c r="C201" s="563"/>
      <c r="D201" s="564"/>
      <c r="E201" s="564"/>
      <c r="F201" s="564"/>
      <c r="G201" s="564"/>
      <c r="H201" s="564"/>
      <c r="I201" s="564"/>
      <c r="J201" s="564"/>
      <c r="K201" s="564"/>
      <c r="L201" s="564"/>
      <c r="M201" s="564"/>
      <c r="N201" s="564"/>
      <c r="O201" s="565"/>
      <c r="P201" s="240"/>
      <c r="Q201" s="334">
        <v>0</v>
      </c>
      <c r="R201" s="277"/>
      <c r="S201" s="240">
        <v>0</v>
      </c>
      <c r="T201" s="242" t="str">
        <f t="shared" si="26"/>
        <v/>
      </c>
    </row>
    <row r="202" spans="2:20" ht="13.5" thickBot="1" x14ac:dyDescent="0.3">
      <c r="B202" s="60" t="s">
        <v>207</v>
      </c>
      <c r="C202" s="279"/>
      <c r="D202" s="249"/>
      <c r="E202" s="249"/>
      <c r="F202" s="249"/>
      <c r="G202" s="249"/>
      <c r="H202" s="249"/>
      <c r="I202" s="249"/>
      <c r="J202" s="249"/>
      <c r="K202" s="249"/>
      <c r="L202" s="249"/>
      <c r="M202" s="249"/>
      <c r="N202" s="249"/>
      <c r="O202" s="253"/>
      <c r="P202" s="253"/>
      <c r="Q202" s="253"/>
      <c r="R202" s="253"/>
      <c r="S202" s="253"/>
      <c r="T202" s="66">
        <f>SUM(T192:T201)</f>
        <v>0</v>
      </c>
    </row>
    <row r="203" spans="2:20" ht="13.5" thickBot="1" x14ac:dyDescent="0.3">
      <c r="B203" s="74"/>
      <c r="C203" s="281"/>
      <c r="D203" s="282"/>
      <c r="E203" s="282"/>
      <c r="F203" s="282"/>
      <c r="G203" s="282"/>
      <c r="H203" s="282"/>
      <c r="I203" s="282"/>
      <c r="J203" s="282"/>
      <c r="K203" s="282"/>
      <c r="L203" s="282"/>
      <c r="M203" s="282"/>
      <c r="N203" s="282"/>
      <c r="O203" s="282"/>
      <c r="P203" s="282"/>
      <c r="Q203" s="282"/>
      <c r="R203" s="282"/>
      <c r="S203" s="282"/>
      <c r="T203" s="82"/>
    </row>
    <row r="204" spans="2:20" x14ac:dyDescent="0.25">
      <c r="B204" s="503" t="s">
        <v>58</v>
      </c>
      <c r="C204" s="504"/>
      <c r="D204" s="504"/>
      <c r="E204" s="504"/>
      <c r="F204" s="504"/>
      <c r="G204" s="505"/>
      <c r="H204" s="505"/>
      <c r="I204" s="505"/>
      <c r="J204" s="505"/>
      <c r="K204" s="505"/>
      <c r="L204" s="505"/>
      <c r="M204" s="505"/>
      <c r="N204" s="505"/>
      <c r="O204" s="505"/>
      <c r="P204" s="505"/>
      <c r="Q204" s="505"/>
      <c r="R204" s="505"/>
      <c r="S204" s="506"/>
      <c r="T204" s="81" t="s">
        <v>200</v>
      </c>
    </row>
    <row r="205" spans="2:20" ht="13.15" customHeight="1" x14ac:dyDescent="0.25">
      <c r="B205" s="78" t="s">
        <v>59</v>
      </c>
      <c r="C205" s="500" t="s">
        <v>60</v>
      </c>
      <c r="D205" s="501"/>
      <c r="E205" s="501"/>
      <c r="F205" s="501"/>
      <c r="G205" s="501"/>
      <c r="H205" s="501"/>
      <c r="I205" s="501"/>
      <c r="J205" s="501"/>
      <c r="K205" s="501"/>
      <c r="L205" s="501"/>
      <c r="M205" s="501"/>
      <c r="N205" s="501"/>
      <c r="O205" s="501"/>
      <c r="P205" s="501"/>
      <c r="Q205" s="501"/>
      <c r="R205" s="72"/>
      <c r="S205" s="72"/>
      <c r="T205" s="80"/>
    </row>
    <row r="206" spans="2:20" x14ac:dyDescent="0.25">
      <c r="B206" s="236"/>
      <c r="C206" s="490"/>
      <c r="D206" s="490"/>
      <c r="E206" s="490"/>
      <c r="F206" s="490"/>
      <c r="G206" s="490"/>
      <c r="H206" s="490"/>
      <c r="I206" s="490"/>
      <c r="J206" s="490"/>
      <c r="K206" s="490"/>
      <c r="L206" s="490"/>
      <c r="M206" s="490"/>
      <c r="N206" s="490"/>
      <c r="O206" s="490"/>
      <c r="P206" s="490"/>
      <c r="Q206" s="490"/>
      <c r="R206" s="488"/>
      <c r="S206" s="489"/>
      <c r="T206" s="259">
        <v>0</v>
      </c>
    </row>
    <row r="207" spans="2:20" x14ac:dyDescent="0.25">
      <c r="B207" s="236"/>
      <c r="C207" s="490"/>
      <c r="D207" s="490"/>
      <c r="E207" s="490"/>
      <c r="F207" s="490"/>
      <c r="G207" s="490"/>
      <c r="H207" s="490"/>
      <c r="I207" s="490"/>
      <c r="J207" s="490"/>
      <c r="K207" s="490"/>
      <c r="L207" s="490"/>
      <c r="M207" s="490"/>
      <c r="N207" s="490"/>
      <c r="O207" s="490"/>
      <c r="P207" s="490"/>
      <c r="Q207" s="490"/>
      <c r="R207" s="478"/>
      <c r="S207" s="479"/>
      <c r="T207" s="259">
        <v>0</v>
      </c>
    </row>
    <row r="208" spans="2:20" x14ac:dyDescent="0.25">
      <c r="B208" s="236"/>
      <c r="C208" s="490"/>
      <c r="D208" s="490"/>
      <c r="E208" s="490"/>
      <c r="F208" s="490"/>
      <c r="G208" s="490"/>
      <c r="H208" s="490"/>
      <c r="I208" s="490"/>
      <c r="J208" s="490"/>
      <c r="K208" s="490"/>
      <c r="L208" s="490"/>
      <c r="M208" s="490"/>
      <c r="N208" s="490"/>
      <c r="O208" s="490"/>
      <c r="P208" s="490"/>
      <c r="Q208" s="490"/>
      <c r="R208" s="478"/>
      <c r="S208" s="479"/>
      <c r="T208" s="259">
        <v>0</v>
      </c>
    </row>
    <row r="209" spans="2:32" x14ac:dyDescent="0.25">
      <c r="B209" s="236"/>
      <c r="C209" s="490"/>
      <c r="D209" s="490"/>
      <c r="E209" s="490"/>
      <c r="F209" s="490"/>
      <c r="G209" s="490"/>
      <c r="H209" s="490"/>
      <c r="I209" s="490"/>
      <c r="J209" s="490"/>
      <c r="K209" s="490"/>
      <c r="L209" s="490"/>
      <c r="M209" s="490"/>
      <c r="N209" s="490"/>
      <c r="O209" s="490"/>
      <c r="P209" s="490"/>
      <c r="Q209" s="490"/>
      <c r="R209" s="478"/>
      <c r="S209" s="479"/>
      <c r="T209" s="259">
        <v>0</v>
      </c>
    </row>
    <row r="210" spans="2:32" x14ac:dyDescent="0.25">
      <c r="B210" s="236"/>
      <c r="C210" s="490"/>
      <c r="D210" s="490"/>
      <c r="E210" s="490"/>
      <c r="F210" s="490"/>
      <c r="G210" s="490"/>
      <c r="H210" s="490"/>
      <c r="I210" s="490"/>
      <c r="J210" s="490"/>
      <c r="K210" s="490"/>
      <c r="L210" s="490"/>
      <c r="M210" s="490"/>
      <c r="N210" s="490"/>
      <c r="O210" s="490"/>
      <c r="P210" s="490"/>
      <c r="Q210" s="490"/>
      <c r="R210" s="478"/>
      <c r="S210" s="479"/>
      <c r="T210" s="259">
        <v>0</v>
      </c>
    </row>
    <row r="211" spans="2:32" x14ac:dyDescent="0.25">
      <c r="B211" s="236"/>
      <c r="C211" s="502"/>
      <c r="D211" s="502"/>
      <c r="E211" s="502"/>
      <c r="F211" s="502"/>
      <c r="G211" s="502"/>
      <c r="H211" s="502"/>
      <c r="I211" s="502"/>
      <c r="J211" s="502"/>
      <c r="K211" s="502"/>
      <c r="L211" s="502"/>
      <c r="M211" s="502"/>
      <c r="N211" s="502"/>
      <c r="O211" s="502"/>
      <c r="P211" s="502"/>
      <c r="Q211" s="502"/>
      <c r="R211" s="478"/>
      <c r="S211" s="479"/>
      <c r="T211" s="259">
        <v>0</v>
      </c>
    </row>
    <row r="212" spans="2:32" x14ac:dyDescent="0.25">
      <c r="B212" s="236"/>
      <c r="C212" s="502"/>
      <c r="D212" s="502"/>
      <c r="E212" s="502"/>
      <c r="F212" s="502"/>
      <c r="G212" s="502"/>
      <c r="H212" s="502"/>
      <c r="I212" s="502"/>
      <c r="J212" s="502"/>
      <c r="K212" s="502"/>
      <c r="L212" s="502"/>
      <c r="M212" s="502"/>
      <c r="N212" s="502"/>
      <c r="O212" s="502"/>
      <c r="P212" s="502"/>
      <c r="Q212" s="502"/>
      <c r="R212" s="478"/>
      <c r="S212" s="479"/>
      <c r="T212" s="259">
        <v>0</v>
      </c>
    </row>
    <row r="213" spans="2:32" x14ac:dyDescent="0.25">
      <c r="B213" s="236"/>
      <c r="C213" s="502"/>
      <c r="D213" s="502"/>
      <c r="E213" s="502"/>
      <c r="F213" s="502"/>
      <c r="G213" s="502"/>
      <c r="H213" s="502"/>
      <c r="I213" s="502"/>
      <c r="J213" s="502"/>
      <c r="K213" s="502"/>
      <c r="L213" s="502"/>
      <c r="M213" s="502"/>
      <c r="N213" s="502"/>
      <c r="O213" s="502"/>
      <c r="P213" s="502"/>
      <c r="Q213" s="502"/>
      <c r="R213" s="478"/>
      <c r="S213" s="479"/>
      <c r="T213" s="259">
        <v>0</v>
      </c>
    </row>
    <row r="214" spans="2:32" x14ac:dyDescent="0.25">
      <c r="B214" s="236"/>
      <c r="C214" s="502"/>
      <c r="D214" s="502"/>
      <c r="E214" s="502"/>
      <c r="F214" s="502"/>
      <c r="G214" s="502"/>
      <c r="H214" s="502"/>
      <c r="I214" s="502"/>
      <c r="J214" s="502"/>
      <c r="K214" s="502"/>
      <c r="L214" s="502"/>
      <c r="M214" s="502"/>
      <c r="N214" s="502"/>
      <c r="O214" s="502"/>
      <c r="P214" s="502"/>
      <c r="Q214" s="502"/>
      <c r="R214" s="478"/>
      <c r="S214" s="479"/>
      <c r="T214" s="259">
        <v>0</v>
      </c>
    </row>
    <row r="215" spans="2:32" x14ac:dyDescent="0.25">
      <c r="B215" s="296"/>
      <c r="C215" s="491"/>
      <c r="D215" s="491"/>
      <c r="E215" s="491"/>
      <c r="F215" s="491"/>
      <c r="G215" s="491"/>
      <c r="H215" s="491"/>
      <c r="I215" s="491"/>
      <c r="J215" s="491"/>
      <c r="K215" s="491"/>
      <c r="L215" s="491"/>
      <c r="M215" s="491"/>
      <c r="N215" s="491"/>
      <c r="O215" s="491"/>
      <c r="P215" s="491"/>
      <c r="Q215" s="491"/>
      <c r="R215" s="480"/>
      <c r="S215" s="481"/>
      <c r="T215" s="286">
        <v>0</v>
      </c>
    </row>
    <row r="216" spans="2:32" ht="13.5" thickBot="1" x14ac:dyDescent="0.3">
      <c r="B216" s="60" t="s">
        <v>208</v>
      </c>
      <c r="C216" s="254"/>
      <c r="D216" s="253"/>
      <c r="E216" s="253"/>
      <c r="F216" s="253"/>
      <c r="G216" s="253"/>
      <c r="H216" s="253"/>
      <c r="I216" s="253"/>
      <c r="J216" s="253"/>
      <c r="K216" s="253"/>
      <c r="L216" s="253"/>
      <c r="M216" s="253"/>
      <c r="N216" s="253"/>
      <c r="O216" s="253"/>
      <c r="P216" s="253"/>
      <c r="Q216" s="255"/>
      <c r="R216" s="252"/>
      <c r="S216" s="255"/>
      <c r="T216" s="333">
        <f>SUM(T206:T215)</f>
        <v>0</v>
      </c>
    </row>
    <row r="217" spans="2:32" ht="13.9" customHeight="1" thickBot="1" x14ac:dyDescent="0.3">
      <c r="B217" s="447" t="str">
        <f xml:space="preserve"> "Total " &amp;B150</f>
        <v>Total Harford Park &amp; Ride</v>
      </c>
      <c r="C217" s="492"/>
      <c r="D217" s="493"/>
      <c r="E217" s="493"/>
      <c r="F217" s="493"/>
      <c r="G217" s="493"/>
      <c r="H217" s="493"/>
      <c r="I217" s="493"/>
      <c r="J217" s="493"/>
      <c r="K217" s="493"/>
      <c r="L217" s="493"/>
      <c r="M217" s="493"/>
      <c r="N217" s="493"/>
      <c r="O217" s="448" t="s">
        <v>201</v>
      </c>
      <c r="P217" s="449"/>
      <c r="Q217" s="449"/>
      <c r="R217" s="449"/>
      <c r="S217" s="449"/>
      <c r="T217" s="73">
        <f>T176+T189+T202+T216</f>
        <v>2.3000000000000007E-5</v>
      </c>
    </row>
    <row r="218" spans="2:32" ht="13.9" customHeight="1" thickBot="1" x14ac:dyDescent="0.3">
      <c r="B218" s="492"/>
      <c r="C218" s="492"/>
      <c r="D218" s="493"/>
      <c r="E218" s="493"/>
      <c r="F218" s="493"/>
      <c r="G218" s="493"/>
      <c r="H218" s="493"/>
      <c r="I218" s="493"/>
      <c r="J218" s="493"/>
      <c r="K218" s="493"/>
      <c r="L218" s="493"/>
      <c r="M218" s="493"/>
      <c r="N218" s="493"/>
      <c r="O218" s="448" t="s">
        <v>202</v>
      </c>
      <c r="P218" s="449"/>
      <c r="Q218" s="449"/>
      <c r="R218" s="449"/>
      <c r="S218" s="449"/>
      <c r="T218" s="73">
        <f>(T217+(T217*$S$4))*(100%+$S$6)</f>
        <v>2.3000000000000007E-5</v>
      </c>
    </row>
    <row r="219" spans="2:32" ht="24" thickBot="1" x14ac:dyDescent="0.3">
      <c r="B219" s="328"/>
      <c r="C219" s="328"/>
      <c r="D219" s="329"/>
      <c r="E219" s="329"/>
      <c r="F219" s="329"/>
      <c r="G219" s="329"/>
      <c r="H219" s="329"/>
      <c r="I219" s="329"/>
      <c r="J219" s="329"/>
      <c r="K219" s="329"/>
      <c r="L219" s="329"/>
      <c r="M219" s="329"/>
      <c r="N219" s="329"/>
      <c r="O219" s="330"/>
      <c r="P219" s="331"/>
      <c r="Q219" s="331"/>
      <c r="R219" s="331"/>
      <c r="S219" s="331"/>
      <c r="T219" s="332"/>
    </row>
    <row r="220" spans="2:32" ht="34.9" customHeight="1" thickBot="1" x14ac:dyDescent="0.3">
      <c r="B220" s="522" t="str">
        <f>'Master site list'!$A5</f>
        <v>Sprowston Park &amp; Ride</v>
      </c>
      <c r="C220" s="522"/>
      <c r="D220" s="522"/>
      <c r="E220" s="522"/>
      <c r="F220" s="522"/>
      <c r="G220" s="522"/>
      <c r="H220" s="522"/>
      <c r="I220" s="522"/>
      <c r="J220" s="522"/>
      <c r="K220" s="522"/>
      <c r="L220" s="522"/>
      <c r="M220" s="523"/>
      <c r="N220" s="521" t="str">
        <f>$N$10</f>
        <v>Grounds Maintenance</v>
      </c>
      <c r="O220" s="522"/>
      <c r="P220" s="522"/>
      <c r="Q220" s="522"/>
      <c r="R220" s="522"/>
      <c r="S220" s="522"/>
      <c r="T220" s="523"/>
    </row>
    <row r="221" spans="2:32" ht="100.15" customHeight="1" thickBot="1" x14ac:dyDescent="0.3">
      <c r="B221" s="172" t="s">
        <v>37</v>
      </c>
      <c r="C221" s="48" t="s">
        <v>38</v>
      </c>
      <c r="D221" s="48" t="s">
        <v>39</v>
      </c>
      <c r="E221" s="48" t="s">
        <v>61</v>
      </c>
      <c r="F221" s="49" t="s">
        <v>62</v>
      </c>
      <c r="G221" s="48" t="s">
        <v>63</v>
      </c>
      <c r="H221" s="48" t="s">
        <v>43</v>
      </c>
      <c r="I221" s="48" t="s">
        <v>44</v>
      </c>
      <c r="J221" s="48" t="s">
        <v>64</v>
      </c>
      <c r="K221" s="48" t="s">
        <v>65</v>
      </c>
      <c r="L221" s="48" t="s">
        <v>47</v>
      </c>
      <c r="M221" s="48" t="s">
        <v>48</v>
      </c>
      <c r="N221" s="48" t="s">
        <v>66</v>
      </c>
      <c r="O221" s="48" t="s">
        <v>67</v>
      </c>
      <c r="P221" s="48" t="s">
        <v>68</v>
      </c>
      <c r="Q221" s="48" t="s">
        <v>69</v>
      </c>
      <c r="R221" s="48" t="s">
        <v>70</v>
      </c>
      <c r="S221" s="48" t="s">
        <v>54</v>
      </c>
      <c r="T221" s="50" t="s">
        <v>200</v>
      </c>
    </row>
    <row r="222" spans="2:32" x14ac:dyDescent="0.25">
      <c r="B222" s="173" t="s">
        <v>216</v>
      </c>
      <c r="C222" s="264"/>
      <c r="D222" s="265"/>
      <c r="E222" s="265"/>
      <c r="F222" s="266"/>
      <c r="G222" s="267"/>
      <c r="H222" s="267"/>
      <c r="I222" s="267"/>
      <c r="J222" s="267"/>
      <c r="K222" s="267"/>
      <c r="L222" s="268"/>
      <c r="M222" s="268"/>
      <c r="N222" s="267"/>
      <c r="O222" s="267"/>
      <c r="P222" s="267"/>
      <c r="Q222" s="267"/>
      <c r="R222" s="267"/>
      <c r="S222" s="267"/>
      <c r="T222" s="269"/>
    </row>
    <row r="223" spans="2:32" ht="15" x14ac:dyDescent="0.25">
      <c r="B223" s="270"/>
      <c r="C223" s="271"/>
      <c r="D223" s="272" t="str">
        <f>IF(C223="","",F223/C223)</f>
        <v/>
      </c>
      <c r="E223" s="273">
        <f>C223/2080</f>
        <v>0</v>
      </c>
      <c r="F223" s="274">
        <v>9.9999999999999995E-7</v>
      </c>
      <c r="G223" s="275">
        <v>0</v>
      </c>
      <c r="H223" s="274">
        <v>0</v>
      </c>
      <c r="I223" s="51">
        <f>H223/F223</f>
        <v>0</v>
      </c>
      <c r="J223" s="275">
        <v>0</v>
      </c>
      <c r="K223" s="275">
        <v>0</v>
      </c>
      <c r="L223" s="275">
        <v>0</v>
      </c>
      <c r="M223" s="53">
        <f>L223/F223</f>
        <v>0</v>
      </c>
      <c r="N223" s="275">
        <v>0</v>
      </c>
      <c r="O223" s="275">
        <v>0</v>
      </c>
      <c r="P223" s="275">
        <v>0</v>
      </c>
      <c r="Q223" s="275">
        <v>0</v>
      </c>
      <c r="R223" s="275">
        <v>0</v>
      </c>
      <c r="S223" s="274"/>
      <c r="T223" s="276">
        <f>SUM(F223+G223+H223+J223+K223+L223+N223+O223+P223+Q223+R223)</f>
        <v>9.9999999999999995E-7</v>
      </c>
      <c r="U223" s="122">
        <f>SUM(C223*E223)</f>
        <v>0</v>
      </c>
      <c r="AC223" s="15"/>
      <c r="AD223" s="15"/>
      <c r="AE223" s="15"/>
      <c r="AF223" s="16"/>
    </row>
    <row r="224" spans="2:32" ht="15" x14ac:dyDescent="0.25">
      <c r="B224" s="236"/>
      <c r="C224" s="277"/>
      <c r="D224" s="238" t="str">
        <f t="shared" ref="D224:D245" si="27">IF(C224="","",F224/C224)</f>
        <v/>
      </c>
      <c r="E224" s="243">
        <f t="shared" ref="E224:E245" si="28">C224/2080</f>
        <v>0</v>
      </c>
      <c r="F224" s="240">
        <v>9.9999999999999995E-7</v>
      </c>
      <c r="G224" s="241">
        <v>0</v>
      </c>
      <c r="H224" s="240">
        <v>0</v>
      </c>
      <c r="I224" s="30">
        <f>H224/F224</f>
        <v>0</v>
      </c>
      <c r="J224" s="241">
        <v>0</v>
      </c>
      <c r="K224" s="241">
        <v>0</v>
      </c>
      <c r="L224" s="241">
        <v>0</v>
      </c>
      <c r="M224" s="36">
        <f t="shared" ref="M224:M245" si="29">L224/F224</f>
        <v>0</v>
      </c>
      <c r="N224" s="241">
        <v>0</v>
      </c>
      <c r="O224" s="241">
        <v>0</v>
      </c>
      <c r="P224" s="241">
        <v>0</v>
      </c>
      <c r="Q224" s="241">
        <v>0</v>
      </c>
      <c r="R224" s="241">
        <v>0</v>
      </c>
      <c r="S224" s="240"/>
      <c r="T224" s="242">
        <f t="shared" ref="T224:T236" si="30">SUM(F224+G224+H224+J224+K224+L224+N224+O224+P224+Q224+R224)</f>
        <v>9.9999999999999995E-7</v>
      </c>
      <c r="U224" s="122">
        <f t="shared" ref="U224:U246" si="31">SUM(C224*E224)</f>
        <v>0</v>
      </c>
      <c r="AC224" s="15"/>
      <c r="AD224" s="15"/>
      <c r="AE224" s="15"/>
      <c r="AF224" s="16"/>
    </row>
    <row r="225" spans="2:32" ht="15" x14ac:dyDescent="0.25">
      <c r="B225" s="236"/>
      <c r="C225" s="277"/>
      <c r="D225" s="238" t="str">
        <f t="shared" si="27"/>
        <v/>
      </c>
      <c r="E225" s="243">
        <f t="shared" si="28"/>
        <v>0</v>
      </c>
      <c r="F225" s="240">
        <v>9.9999999999999995E-7</v>
      </c>
      <c r="G225" s="241">
        <v>0</v>
      </c>
      <c r="H225" s="240">
        <v>0</v>
      </c>
      <c r="I225" s="30">
        <f t="shared" ref="I225:I245" si="32">H225/F225</f>
        <v>0</v>
      </c>
      <c r="J225" s="241">
        <v>0</v>
      </c>
      <c r="K225" s="241">
        <v>0</v>
      </c>
      <c r="L225" s="241">
        <v>0</v>
      </c>
      <c r="M225" s="36">
        <f t="shared" si="29"/>
        <v>0</v>
      </c>
      <c r="N225" s="241">
        <v>0</v>
      </c>
      <c r="O225" s="241">
        <v>0</v>
      </c>
      <c r="P225" s="241">
        <v>0</v>
      </c>
      <c r="Q225" s="241">
        <v>0</v>
      </c>
      <c r="R225" s="241">
        <v>0</v>
      </c>
      <c r="S225" s="240"/>
      <c r="T225" s="242">
        <f t="shared" si="30"/>
        <v>9.9999999999999995E-7</v>
      </c>
      <c r="U225" s="122">
        <f t="shared" si="31"/>
        <v>0</v>
      </c>
      <c r="AC225" s="15"/>
      <c r="AD225" s="15"/>
      <c r="AE225" s="15"/>
      <c r="AF225" s="16"/>
    </row>
    <row r="226" spans="2:32" ht="15" x14ac:dyDescent="0.25">
      <c r="B226" s="236"/>
      <c r="C226" s="277"/>
      <c r="D226" s="238" t="str">
        <f t="shared" si="27"/>
        <v/>
      </c>
      <c r="E226" s="243">
        <f t="shared" si="28"/>
        <v>0</v>
      </c>
      <c r="F226" s="240">
        <v>9.9999999999999995E-7</v>
      </c>
      <c r="G226" s="241">
        <v>0</v>
      </c>
      <c r="H226" s="240">
        <v>0</v>
      </c>
      <c r="I226" s="30">
        <f t="shared" si="32"/>
        <v>0</v>
      </c>
      <c r="J226" s="241">
        <v>0</v>
      </c>
      <c r="K226" s="241">
        <v>0</v>
      </c>
      <c r="L226" s="241">
        <v>0</v>
      </c>
      <c r="M226" s="36">
        <f t="shared" si="29"/>
        <v>0</v>
      </c>
      <c r="N226" s="241">
        <v>0</v>
      </c>
      <c r="O226" s="241">
        <v>0</v>
      </c>
      <c r="P226" s="241">
        <v>0</v>
      </c>
      <c r="Q226" s="241">
        <v>0</v>
      </c>
      <c r="R226" s="241">
        <v>0</v>
      </c>
      <c r="S226" s="240"/>
      <c r="T226" s="242">
        <f t="shared" si="30"/>
        <v>9.9999999999999995E-7</v>
      </c>
      <c r="U226" s="122">
        <f t="shared" si="31"/>
        <v>0</v>
      </c>
      <c r="AC226" s="15"/>
      <c r="AD226" s="15"/>
      <c r="AE226" s="15"/>
      <c r="AF226" s="16"/>
    </row>
    <row r="227" spans="2:32" ht="15" x14ac:dyDescent="0.25">
      <c r="B227" s="236"/>
      <c r="C227" s="277"/>
      <c r="D227" s="238" t="str">
        <f t="shared" si="27"/>
        <v/>
      </c>
      <c r="E227" s="243">
        <f t="shared" si="28"/>
        <v>0</v>
      </c>
      <c r="F227" s="240">
        <v>9.9999999999999995E-7</v>
      </c>
      <c r="G227" s="241">
        <v>0</v>
      </c>
      <c r="H227" s="240">
        <v>0</v>
      </c>
      <c r="I227" s="30">
        <f t="shared" si="32"/>
        <v>0</v>
      </c>
      <c r="J227" s="241">
        <v>0</v>
      </c>
      <c r="K227" s="241">
        <v>0</v>
      </c>
      <c r="L227" s="241">
        <v>0</v>
      </c>
      <c r="M227" s="36">
        <f t="shared" si="29"/>
        <v>0</v>
      </c>
      <c r="N227" s="241">
        <v>0</v>
      </c>
      <c r="O227" s="241">
        <v>0</v>
      </c>
      <c r="P227" s="241">
        <v>0</v>
      </c>
      <c r="Q227" s="241">
        <v>0</v>
      </c>
      <c r="R227" s="241">
        <v>0</v>
      </c>
      <c r="S227" s="240"/>
      <c r="T227" s="242">
        <f t="shared" si="30"/>
        <v>9.9999999999999995E-7</v>
      </c>
      <c r="U227" s="122">
        <f t="shared" si="31"/>
        <v>0</v>
      </c>
      <c r="AC227" s="15"/>
      <c r="AD227" s="15"/>
      <c r="AE227" s="15"/>
      <c r="AF227" s="16"/>
    </row>
    <row r="228" spans="2:32" ht="15" x14ac:dyDescent="0.25">
      <c r="B228" s="236"/>
      <c r="C228" s="277"/>
      <c r="D228" s="238" t="str">
        <f t="shared" si="27"/>
        <v/>
      </c>
      <c r="E228" s="243">
        <f t="shared" si="28"/>
        <v>0</v>
      </c>
      <c r="F228" s="240">
        <v>9.9999999999999995E-7</v>
      </c>
      <c r="G228" s="241">
        <v>0</v>
      </c>
      <c r="H228" s="240">
        <v>0</v>
      </c>
      <c r="I228" s="30">
        <f t="shared" si="32"/>
        <v>0</v>
      </c>
      <c r="J228" s="241">
        <v>0</v>
      </c>
      <c r="K228" s="241">
        <v>0</v>
      </c>
      <c r="L228" s="241">
        <v>0</v>
      </c>
      <c r="M228" s="36">
        <f t="shared" si="29"/>
        <v>0</v>
      </c>
      <c r="N228" s="241">
        <v>0</v>
      </c>
      <c r="O228" s="241">
        <v>0</v>
      </c>
      <c r="P228" s="241">
        <v>0</v>
      </c>
      <c r="Q228" s="241">
        <v>0</v>
      </c>
      <c r="R228" s="241">
        <v>0</v>
      </c>
      <c r="S228" s="240"/>
      <c r="T228" s="242">
        <f t="shared" si="30"/>
        <v>9.9999999999999995E-7</v>
      </c>
      <c r="U228" s="122">
        <f t="shared" si="31"/>
        <v>0</v>
      </c>
      <c r="AC228" s="15"/>
      <c r="AD228" s="15"/>
      <c r="AE228" s="15"/>
      <c r="AF228" s="16"/>
    </row>
    <row r="229" spans="2:32" ht="15" x14ac:dyDescent="0.25">
      <c r="B229" s="236"/>
      <c r="C229" s="277"/>
      <c r="D229" s="238" t="str">
        <f t="shared" si="27"/>
        <v/>
      </c>
      <c r="E229" s="243">
        <f t="shared" si="28"/>
        <v>0</v>
      </c>
      <c r="F229" s="240">
        <v>9.9999999999999995E-7</v>
      </c>
      <c r="G229" s="241">
        <v>0</v>
      </c>
      <c r="H229" s="240">
        <v>0</v>
      </c>
      <c r="I229" s="30">
        <f t="shared" si="32"/>
        <v>0</v>
      </c>
      <c r="J229" s="241">
        <v>0</v>
      </c>
      <c r="K229" s="241">
        <v>0</v>
      </c>
      <c r="L229" s="241">
        <v>0</v>
      </c>
      <c r="M229" s="36">
        <f t="shared" si="29"/>
        <v>0</v>
      </c>
      <c r="N229" s="241">
        <v>0</v>
      </c>
      <c r="O229" s="241">
        <v>0</v>
      </c>
      <c r="P229" s="241">
        <v>0</v>
      </c>
      <c r="Q229" s="241">
        <v>0</v>
      </c>
      <c r="R229" s="241">
        <v>0</v>
      </c>
      <c r="S229" s="240"/>
      <c r="T229" s="242">
        <f t="shared" si="30"/>
        <v>9.9999999999999995E-7</v>
      </c>
      <c r="U229" s="122">
        <f t="shared" si="31"/>
        <v>0</v>
      </c>
      <c r="AC229" s="15"/>
      <c r="AD229" s="15"/>
      <c r="AE229" s="15"/>
      <c r="AF229" s="16"/>
    </row>
    <row r="230" spans="2:32" ht="15" x14ac:dyDescent="0.25">
      <c r="B230" s="236"/>
      <c r="C230" s="277"/>
      <c r="D230" s="238" t="str">
        <f t="shared" si="27"/>
        <v/>
      </c>
      <c r="E230" s="243">
        <f t="shared" si="28"/>
        <v>0</v>
      </c>
      <c r="F230" s="240">
        <v>9.9999999999999995E-7</v>
      </c>
      <c r="G230" s="241">
        <v>0</v>
      </c>
      <c r="H230" s="240">
        <v>0</v>
      </c>
      <c r="I230" s="30">
        <f t="shared" si="32"/>
        <v>0</v>
      </c>
      <c r="J230" s="241">
        <v>0</v>
      </c>
      <c r="K230" s="241">
        <v>0</v>
      </c>
      <c r="L230" s="241">
        <v>0</v>
      </c>
      <c r="M230" s="36">
        <f t="shared" si="29"/>
        <v>0</v>
      </c>
      <c r="N230" s="241">
        <v>0</v>
      </c>
      <c r="O230" s="241">
        <v>0</v>
      </c>
      <c r="P230" s="241">
        <v>0</v>
      </c>
      <c r="Q230" s="241">
        <v>0</v>
      </c>
      <c r="R230" s="241">
        <v>0</v>
      </c>
      <c r="S230" s="240"/>
      <c r="T230" s="242">
        <f t="shared" si="30"/>
        <v>9.9999999999999995E-7</v>
      </c>
      <c r="U230" s="122">
        <f t="shared" si="31"/>
        <v>0</v>
      </c>
      <c r="AC230" s="15"/>
      <c r="AD230" s="15"/>
      <c r="AE230" s="15"/>
      <c r="AF230" s="16"/>
    </row>
    <row r="231" spans="2:32" ht="15" x14ac:dyDescent="0.25">
      <c r="B231" s="236"/>
      <c r="C231" s="277"/>
      <c r="D231" s="238" t="str">
        <f t="shared" si="27"/>
        <v/>
      </c>
      <c r="E231" s="243">
        <f t="shared" si="28"/>
        <v>0</v>
      </c>
      <c r="F231" s="240">
        <v>9.9999999999999995E-7</v>
      </c>
      <c r="G231" s="241">
        <v>0</v>
      </c>
      <c r="H231" s="240">
        <v>0</v>
      </c>
      <c r="I231" s="30">
        <f t="shared" si="32"/>
        <v>0</v>
      </c>
      <c r="J231" s="241">
        <v>0</v>
      </c>
      <c r="K231" s="241">
        <v>0</v>
      </c>
      <c r="L231" s="241">
        <v>0</v>
      </c>
      <c r="M231" s="36">
        <f t="shared" si="29"/>
        <v>0</v>
      </c>
      <c r="N231" s="241">
        <v>0</v>
      </c>
      <c r="O231" s="241">
        <v>0</v>
      </c>
      <c r="P231" s="241">
        <v>0</v>
      </c>
      <c r="Q231" s="241">
        <v>0</v>
      </c>
      <c r="R231" s="241">
        <v>0</v>
      </c>
      <c r="S231" s="240"/>
      <c r="T231" s="242">
        <f t="shared" si="30"/>
        <v>9.9999999999999995E-7</v>
      </c>
      <c r="U231" s="122">
        <f t="shared" si="31"/>
        <v>0</v>
      </c>
      <c r="AC231" s="15"/>
      <c r="AD231" s="15"/>
      <c r="AE231" s="15"/>
      <c r="AF231" s="16"/>
    </row>
    <row r="232" spans="2:32" ht="15" x14ac:dyDescent="0.25">
      <c r="B232" s="236"/>
      <c r="C232" s="277"/>
      <c r="D232" s="238" t="str">
        <f t="shared" si="27"/>
        <v/>
      </c>
      <c r="E232" s="243">
        <f t="shared" si="28"/>
        <v>0</v>
      </c>
      <c r="F232" s="240">
        <v>9.9999999999999995E-7</v>
      </c>
      <c r="G232" s="241">
        <v>0</v>
      </c>
      <c r="H232" s="240">
        <v>0</v>
      </c>
      <c r="I232" s="30">
        <f t="shared" si="32"/>
        <v>0</v>
      </c>
      <c r="J232" s="241">
        <v>0</v>
      </c>
      <c r="K232" s="241">
        <v>0</v>
      </c>
      <c r="L232" s="241">
        <v>0</v>
      </c>
      <c r="M232" s="36">
        <f t="shared" si="29"/>
        <v>0</v>
      </c>
      <c r="N232" s="241">
        <v>0</v>
      </c>
      <c r="O232" s="241">
        <v>0</v>
      </c>
      <c r="P232" s="241">
        <v>0</v>
      </c>
      <c r="Q232" s="241">
        <v>0</v>
      </c>
      <c r="R232" s="241">
        <v>0</v>
      </c>
      <c r="S232" s="240"/>
      <c r="T232" s="242">
        <f t="shared" si="30"/>
        <v>9.9999999999999995E-7</v>
      </c>
      <c r="U232" s="122">
        <f t="shared" si="31"/>
        <v>0</v>
      </c>
      <c r="AC232" s="15"/>
      <c r="AD232" s="15"/>
      <c r="AE232" s="15"/>
      <c r="AF232" s="16"/>
    </row>
    <row r="233" spans="2:32" ht="15" x14ac:dyDescent="0.25">
      <c r="B233" s="236"/>
      <c r="C233" s="277"/>
      <c r="D233" s="238" t="str">
        <f t="shared" si="27"/>
        <v/>
      </c>
      <c r="E233" s="243">
        <f t="shared" si="28"/>
        <v>0</v>
      </c>
      <c r="F233" s="240">
        <v>9.9999999999999995E-7</v>
      </c>
      <c r="G233" s="241">
        <v>0</v>
      </c>
      <c r="H233" s="240">
        <v>0</v>
      </c>
      <c r="I233" s="30">
        <f t="shared" si="32"/>
        <v>0</v>
      </c>
      <c r="J233" s="241">
        <v>0</v>
      </c>
      <c r="K233" s="241">
        <v>0</v>
      </c>
      <c r="L233" s="241">
        <v>0</v>
      </c>
      <c r="M233" s="36">
        <f t="shared" si="29"/>
        <v>0</v>
      </c>
      <c r="N233" s="241">
        <v>0</v>
      </c>
      <c r="O233" s="241">
        <v>0</v>
      </c>
      <c r="P233" s="241">
        <v>0</v>
      </c>
      <c r="Q233" s="241">
        <v>0</v>
      </c>
      <c r="R233" s="241">
        <v>0</v>
      </c>
      <c r="S233" s="240"/>
      <c r="T233" s="242">
        <f t="shared" si="30"/>
        <v>9.9999999999999995E-7</v>
      </c>
      <c r="U233" s="122">
        <f t="shared" si="31"/>
        <v>0</v>
      </c>
      <c r="AC233" s="15"/>
      <c r="AD233" s="15"/>
      <c r="AE233" s="15"/>
      <c r="AF233" s="16"/>
    </row>
    <row r="234" spans="2:32" ht="15" x14ac:dyDescent="0.25">
      <c r="B234" s="236"/>
      <c r="C234" s="277"/>
      <c r="D234" s="238" t="str">
        <f t="shared" si="27"/>
        <v/>
      </c>
      <c r="E234" s="243">
        <f t="shared" si="28"/>
        <v>0</v>
      </c>
      <c r="F234" s="240">
        <v>9.9999999999999995E-7</v>
      </c>
      <c r="G234" s="241">
        <v>0</v>
      </c>
      <c r="H234" s="240">
        <v>0</v>
      </c>
      <c r="I234" s="30">
        <f t="shared" si="32"/>
        <v>0</v>
      </c>
      <c r="J234" s="241">
        <v>0</v>
      </c>
      <c r="K234" s="241">
        <v>0</v>
      </c>
      <c r="L234" s="241">
        <v>0</v>
      </c>
      <c r="M234" s="36">
        <f t="shared" si="29"/>
        <v>0</v>
      </c>
      <c r="N234" s="241">
        <v>0</v>
      </c>
      <c r="O234" s="241">
        <v>0</v>
      </c>
      <c r="P234" s="241">
        <v>0</v>
      </c>
      <c r="Q234" s="241">
        <v>0</v>
      </c>
      <c r="R234" s="241">
        <v>0</v>
      </c>
      <c r="S234" s="240"/>
      <c r="T234" s="242">
        <f t="shared" si="30"/>
        <v>9.9999999999999995E-7</v>
      </c>
      <c r="U234" s="122">
        <f t="shared" si="31"/>
        <v>0</v>
      </c>
      <c r="AC234" s="15"/>
      <c r="AD234" s="15"/>
      <c r="AE234" s="15"/>
      <c r="AF234" s="16"/>
    </row>
    <row r="235" spans="2:32" ht="15" x14ac:dyDescent="0.25">
      <c r="B235" s="236"/>
      <c r="C235" s="277"/>
      <c r="D235" s="238" t="str">
        <f t="shared" si="27"/>
        <v/>
      </c>
      <c r="E235" s="243">
        <f t="shared" si="28"/>
        <v>0</v>
      </c>
      <c r="F235" s="240">
        <v>9.9999999999999995E-7</v>
      </c>
      <c r="G235" s="241">
        <v>0</v>
      </c>
      <c r="H235" s="240">
        <v>0</v>
      </c>
      <c r="I235" s="30">
        <f t="shared" si="32"/>
        <v>0</v>
      </c>
      <c r="J235" s="241">
        <v>0</v>
      </c>
      <c r="K235" s="241">
        <v>0</v>
      </c>
      <c r="L235" s="241">
        <v>0</v>
      </c>
      <c r="M235" s="36">
        <f t="shared" si="29"/>
        <v>0</v>
      </c>
      <c r="N235" s="241">
        <v>0</v>
      </c>
      <c r="O235" s="241">
        <v>0</v>
      </c>
      <c r="P235" s="241">
        <v>0</v>
      </c>
      <c r="Q235" s="241">
        <v>0</v>
      </c>
      <c r="R235" s="241">
        <v>0</v>
      </c>
      <c r="S235" s="240"/>
      <c r="T235" s="242">
        <f t="shared" si="30"/>
        <v>9.9999999999999995E-7</v>
      </c>
      <c r="U235" s="122">
        <f t="shared" si="31"/>
        <v>0</v>
      </c>
      <c r="AC235" s="15"/>
      <c r="AD235" s="15"/>
      <c r="AE235" s="15"/>
      <c r="AF235" s="16"/>
    </row>
    <row r="236" spans="2:32" ht="15" x14ac:dyDescent="0.25">
      <c r="B236" s="236"/>
      <c r="C236" s="277"/>
      <c r="D236" s="238" t="str">
        <f t="shared" si="27"/>
        <v/>
      </c>
      <c r="E236" s="243">
        <f t="shared" si="28"/>
        <v>0</v>
      </c>
      <c r="F236" s="240">
        <v>9.9999999999999995E-7</v>
      </c>
      <c r="G236" s="241">
        <v>0</v>
      </c>
      <c r="H236" s="240">
        <v>0</v>
      </c>
      <c r="I236" s="30">
        <f t="shared" si="32"/>
        <v>0</v>
      </c>
      <c r="J236" s="241">
        <v>0</v>
      </c>
      <c r="K236" s="241">
        <v>0</v>
      </c>
      <c r="L236" s="241">
        <v>0</v>
      </c>
      <c r="M236" s="36">
        <f t="shared" si="29"/>
        <v>0</v>
      </c>
      <c r="N236" s="241">
        <v>0</v>
      </c>
      <c r="O236" s="241">
        <v>0</v>
      </c>
      <c r="P236" s="241">
        <v>0</v>
      </c>
      <c r="Q236" s="241">
        <v>0</v>
      </c>
      <c r="R236" s="241">
        <v>0</v>
      </c>
      <c r="S236" s="240"/>
      <c r="T236" s="242">
        <f t="shared" si="30"/>
        <v>9.9999999999999995E-7</v>
      </c>
      <c r="U236" s="122">
        <f t="shared" si="31"/>
        <v>0</v>
      </c>
      <c r="AC236" s="15"/>
      <c r="AD236" s="15"/>
      <c r="AE236" s="15"/>
      <c r="AF236" s="16"/>
    </row>
    <row r="237" spans="2:32" ht="15" x14ac:dyDescent="0.25">
      <c r="B237" s="236"/>
      <c r="C237" s="277"/>
      <c r="D237" s="238" t="str">
        <f t="shared" si="27"/>
        <v/>
      </c>
      <c r="E237" s="243">
        <f t="shared" si="28"/>
        <v>0</v>
      </c>
      <c r="F237" s="240">
        <v>9.9999999999999995E-7</v>
      </c>
      <c r="G237" s="241">
        <v>0</v>
      </c>
      <c r="H237" s="240">
        <v>0</v>
      </c>
      <c r="I237" s="30">
        <f t="shared" si="32"/>
        <v>0</v>
      </c>
      <c r="J237" s="241">
        <v>0</v>
      </c>
      <c r="K237" s="241">
        <v>0</v>
      </c>
      <c r="L237" s="241">
        <v>0</v>
      </c>
      <c r="M237" s="36">
        <f t="shared" si="29"/>
        <v>0</v>
      </c>
      <c r="N237" s="241">
        <v>0</v>
      </c>
      <c r="O237" s="241">
        <v>0</v>
      </c>
      <c r="P237" s="241">
        <v>0</v>
      </c>
      <c r="Q237" s="241">
        <v>0</v>
      </c>
      <c r="R237" s="241">
        <v>0</v>
      </c>
      <c r="S237" s="240"/>
      <c r="T237" s="242">
        <f>SUM(F237+G237+H237+J237+K237+L237+N237+O237+P237+Q237+R237)</f>
        <v>9.9999999999999995E-7</v>
      </c>
      <c r="U237" s="122">
        <f t="shared" si="31"/>
        <v>0</v>
      </c>
      <c r="AC237" s="15"/>
      <c r="AD237" s="15"/>
      <c r="AE237" s="15"/>
      <c r="AF237" s="16"/>
    </row>
    <row r="238" spans="2:32" ht="15" x14ac:dyDescent="0.25">
      <c r="B238" s="236"/>
      <c r="C238" s="277"/>
      <c r="D238" s="238" t="str">
        <f t="shared" si="27"/>
        <v/>
      </c>
      <c r="E238" s="243">
        <f t="shared" si="28"/>
        <v>0</v>
      </c>
      <c r="F238" s="240">
        <v>9.9999999999999995E-7</v>
      </c>
      <c r="G238" s="241">
        <v>0</v>
      </c>
      <c r="H238" s="240">
        <v>0</v>
      </c>
      <c r="I238" s="30">
        <f t="shared" si="32"/>
        <v>0</v>
      </c>
      <c r="J238" s="241">
        <v>0</v>
      </c>
      <c r="K238" s="241">
        <v>0</v>
      </c>
      <c r="L238" s="241">
        <v>0</v>
      </c>
      <c r="M238" s="36">
        <f t="shared" si="29"/>
        <v>0</v>
      </c>
      <c r="N238" s="241">
        <v>0</v>
      </c>
      <c r="O238" s="241">
        <v>0</v>
      </c>
      <c r="P238" s="241">
        <v>0</v>
      </c>
      <c r="Q238" s="241">
        <v>0</v>
      </c>
      <c r="R238" s="241">
        <v>0</v>
      </c>
      <c r="S238" s="240"/>
      <c r="T238" s="242">
        <f t="shared" ref="T238" si="33">SUM(F238+G238+H238+J238+K238+L238+N238+O238+P238+Q238+R238)</f>
        <v>9.9999999999999995E-7</v>
      </c>
      <c r="U238" s="122">
        <f t="shared" si="31"/>
        <v>0</v>
      </c>
      <c r="AC238" s="15"/>
      <c r="AD238" s="15"/>
      <c r="AE238" s="15"/>
      <c r="AF238" s="16"/>
    </row>
    <row r="239" spans="2:32" ht="15" x14ac:dyDescent="0.25">
      <c r="B239" s="236"/>
      <c r="C239" s="277"/>
      <c r="D239" s="238" t="str">
        <f t="shared" si="27"/>
        <v/>
      </c>
      <c r="E239" s="243">
        <f t="shared" si="28"/>
        <v>0</v>
      </c>
      <c r="F239" s="240">
        <v>9.9999999999999995E-7</v>
      </c>
      <c r="G239" s="241">
        <v>0</v>
      </c>
      <c r="H239" s="240">
        <v>0</v>
      </c>
      <c r="I239" s="30">
        <f t="shared" si="32"/>
        <v>0</v>
      </c>
      <c r="J239" s="241">
        <v>0</v>
      </c>
      <c r="K239" s="241">
        <v>0</v>
      </c>
      <c r="L239" s="241">
        <v>0</v>
      </c>
      <c r="M239" s="36">
        <f t="shared" si="29"/>
        <v>0</v>
      </c>
      <c r="N239" s="241">
        <v>0</v>
      </c>
      <c r="O239" s="241">
        <v>0</v>
      </c>
      <c r="P239" s="241">
        <v>0</v>
      </c>
      <c r="Q239" s="241">
        <v>0</v>
      </c>
      <c r="R239" s="241">
        <v>0</v>
      </c>
      <c r="S239" s="240"/>
      <c r="T239" s="242">
        <f>SUM(F239+G239+H239+J239+K239+L239+N239+O239+P239+Q239+R239)</f>
        <v>9.9999999999999995E-7</v>
      </c>
      <c r="U239" s="122">
        <f t="shared" si="31"/>
        <v>0</v>
      </c>
      <c r="AC239" s="15"/>
      <c r="AD239" s="15"/>
      <c r="AE239" s="15"/>
      <c r="AF239" s="16"/>
    </row>
    <row r="240" spans="2:32" ht="15" x14ac:dyDescent="0.25">
      <c r="B240" s="236"/>
      <c r="C240" s="277"/>
      <c r="D240" s="238" t="str">
        <f t="shared" si="27"/>
        <v/>
      </c>
      <c r="E240" s="243">
        <f t="shared" si="28"/>
        <v>0</v>
      </c>
      <c r="F240" s="240">
        <v>9.9999999999999995E-7</v>
      </c>
      <c r="G240" s="241">
        <v>0</v>
      </c>
      <c r="H240" s="240">
        <v>0</v>
      </c>
      <c r="I240" s="30">
        <f t="shared" si="32"/>
        <v>0</v>
      </c>
      <c r="J240" s="241">
        <v>0</v>
      </c>
      <c r="K240" s="241">
        <v>0</v>
      </c>
      <c r="L240" s="241">
        <v>0</v>
      </c>
      <c r="M240" s="36">
        <f t="shared" si="29"/>
        <v>0</v>
      </c>
      <c r="N240" s="241">
        <v>0</v>
      </c>
      <c r="O240" s="241">
        <v>0</v>
      </c>
      <c r="P240" s="241">
        <v>0</v>
      </c>
      <c r="Q240" s="241">
        <v>0</v>
      </c>
      <c r="R240" s="241">
        <v>0</v>
      </c>
      <c r="S240" s="240"/>
      <c r="T240" s="242">
        <f t="shared" ref="T240:T245" si="34">SUM(F240+G240+H240+J240+K240+L240+N240+O240+P240+Q240+R240)</f>
        <v>9.9999999999999995E-7</v>
      </c>
      <c r="U240" s="122">
        <f t="shared" si="31"/>
        <v>0</v>
      </c>
      <c r="AC240" s="15"/>
      <c r="AD240" s="15"/>
      <c r="AE240" s="15"/>
      <c r="AF240" s="16"/>
    </row>
    <row r="241" spans="2:32" ht="15" x14ac:dyDescent="0.25">
      <c r="B241" s="236"/>
      <c r="C241" s="277"/>
      <c r="D241" s="238" t="str">
        <f t="shared" si="27"/>
        <v/>
      </c>
      <c r="E241" s="243">
        <f t="shared" si="28"/>
        <v>0</v>
      </c>
      <c r="F241" s="240">
        <v>9.9999999999999995E-7</v>
      </c>
      <c r="G241" s="241">
        <v>0</v>
      </c>
      <c r="H241" s="240">
        <v>0</v>
      </c>
      <c r="I241" s="30">
        <f t="shared" si="32"/>
        <v>0</v>
      </c>
      <c r="J241" s="241">
        <v>0</v>
      </c>
      <c r="K241" s="241">
        <v>0</v>
      </c>
      <c r="L241" s="241">
        <v>0</v>
      </c>
      <c r="M241" s="36">
        <f t="shared" si="29"/>
        <v>0</v>
      </c>
      <c r="N241" s="241">
        <v>0</v>
      </c>
      <c r="O241" s="241">
        <v>0</v>
      </c>
      <c r="P241" s="241">
        <v>0</v>
      </c>
      <c r="Q241" s="241">
        <v>0</v>
      </c>
      <c r="R241" s="241">
        <v>0</v>
      </c>
      <c r="S241" s="240"/>
      <c r="T241" s="242">
        <f t="shared" si="34"/>
        <v>9.9999999999999995E-7</v>
      </c>
      <c r="U241" s="122">
        <f t="shared" si="31"/>
        <v>0</v>
      </c>
      <c r="AC241" s="15"/>
      <c r="AD241" s="15"/>
      <c r="AE241" s="15"/>
      <c r="AF241" s="16"/>
    </row>
    <row r="242" spans="2:32" ht="15" x14ac:dyDescent="0.25">
      <c r="B242" s="236"/>
      <c r="C242" s="277"/>
      <c r="D242" s="238" t="str">
        <f t="shared" si="27"/>
        <v/>
      </c>
      <c r="E242" s="243">
        <f t="shared" si="28"/>
        <v>0</v>
      </c>
      <c r="F242" s="240">
        <v>9.9999999999999995E-7</v>
      </c>
      <c r="G242" s="241">
        <v>0</v>
      </c>
      <c r="H242" s="240">
        <v>0</v>
      </c>
      <c r="I242" s="30">
        <f t="shared" si="32"/>
        <v>0</v>
      </c>
      <c r="J242" s="241">
        <v>0</v>
      </c>
      <c r="K242" s="241">
        <v>0</v>
      </c>
      <c r="L242" s="241">
        <v>0</v>
      </c>
      <c r="M242" s="36">
        <f t="shared" si="29"/>
        <v>0</v>
      </c>
      <c r="N242" s="241">
        <v>0</v>
      </c>
      <c r="O242" s="241">
        <v>0</v>
      </c>
      <c r="P242" s="241">
        <v>0</v>
      </c>
      <c r="Q242" s="241">
        <v>0</v>
      </c>
      <c r="R242" s="241">
        <v>0</v>
      </c>
      <c r="S242" s="240"/>
      <c r="T242" s="242">
        <f t="shared" si="34"/>
        <v>9.9999999999999995E-7</v>
      </c>
      <c r="U242" s="122">
        <f t="shared" si="31"/>
        <v>0</v>
      </c>
      <c r="AC242" s="15"/>
      <c r="AD242" s="15"/>
      <c r="AE242" s="15"/>
      <c r="AF242" s="16"/>
    </row>
    <row r="243" spans="2:32" ht="15" x14ac:dyDescent="0.25">
      <c r="B243" s="236"/>
      <c r="C243" s="277"/>
      <c r="D243" s="238" t="str">
        <f t="shared" si="27"/>
        <v/>
      </c>
      <c r="E243" s="243">
        <f t="shared" si="28"/>
        <v>0</v>
      </c>
      <c r="F243" s="240">
        <v>9.9999999999999995E-7</v>
      </c>
      <c r="G243" s="241">
        <v>0</v>
      </c>
      <c r="H243" s="240">
        <v>0</v>
      </c>
      <c r="I243" s="30">
        <f t="shared" si="32"/>
        <v>0</v>
      </c>
      <c r="J243" s="241">
        <v>0</v>
      </c>
      <c r="K243" s="241">
        <v>0</v>
      </c>
      <c r="L243" s="241">
        <v>0</v>
      </c>
      <c r="M243" s="36">
        <f t="shared" si="29"/>
        <v>0</v>
      </c>
      <c r="N243" s="241">
        <v>0</v>
      </c>
      <c r="O243" s="241">
        <v>0</v>
      </c>
      <c r="P243" s="241">
        <v>0</v>
      </c>
      <c r="Q243" s="241">
        <v>0</v>
      </c>
      <c r="R243" s="241">
        <v>0</v>
      </c>
      <c r="S243" s="240"/>
      <c r="T243" s="242">
        <f t="shared" si="34"/>
        <v>9.9999999999999995E-7</v>
      </c>
      <c r="U243" s="122">
        <f t="shared" si="31"/>
        <v>0</v>
      </c>
      <c r="AC243" s="15"/>
      <c r="AD243" s="15"/>
      <c r="AE243" s="15"/>
      <c r="AF243" s="16"/>
    </row>
    <row r="244" spans="2:32" ht="15" x14ac:dyDescent="0.25">
      <c r="B244" s="236"/>
      <c r="C244" s="277"/>
      <c r="D244" s="238" t="str">
        <f t="shared" si="27"/>
        <v/>
      </c>
      <c r="E244" s="243">
        <f t="shared" si="28"/>
        <v>0</v>
      </c>
      <c r="F244" s="240">
        <v>9.9999999999999995E-7</v>
      </c>
      <c r="G244" s="241">
        <v>0</v>
      </c>
      <c r="H244" s="240">
        <v>0</v>
      </c>
      <c r="I244" s="30">
        <f t="shared" si="32"/>
        <v>0</v>
      </c>
      <c r="J244" s="241">
        <v>0</v>
      </c>
      <c r="K244" s="241">
        <v>0</v>
      </c>
      <c r="L244" s="241">
        <v>0</v>
      </c>
      <c r="M244" s="36">
        <f t="shared" si="29"/>
        <v>0</v>
      </c>
      <c r="N244" s="241">
        <v>0</v>
      </c>
      <c r="O244" s="241">
        <v>0</v>
      </c>
      <c r="P244" s="241">
        <v>0</v>
      </c>
      <c r="Q244" s="241">
        <v>0</v>
      </c>
      <c r="R244" s="241">
        <v>0</v>
      </c>
      <c r="S244" s="240"/>
      <c r="T244" s="242">
        <f t="shared" si="34"/>
        <v>9.9999999999999995E-7</v>
      </c>
      <c r="U244" s="122">
        <f t="shared" si="31"/>
        <v>0</v>
      </c>
      <c r="AC244" s="15"/>
      <c r="AD244" s="15"/>
      <c r="AE244" s="15"/>
      <c r="AF244" s="16"/>
    </row>
    <row r="245" spans="2:32" ht="15" x14ac:dyDescent="0.25">
      <c r="B245" s="236"/>
      <c r="C245" s="277"/>
      <c r="D245" s="238" t="str">
        <f t="shared" si="27"/>
        <v/>
      </c>
      <c r="E245" s="243">
        <f t="shared" si="28"/>
        <v>0</v>
      </c>
      <c r="F245" s="240">
        <v>9.9999999999999995E-7</v>
      </c>
      <c r="G245" s="241">
        <v>0</v>
      </c>
      <c r="H245" s="240">
        <v>0</v>
      </c>
      <c r="I245" s="30">
        <f t="shared" si="32"/>
        <v>0</v>
      </c>
      <c r="J245" s="241">
        <v>0</v>
      </c>
      <c r="K245" s="241">
        <v>0</v>
      </c>
      <c r="L245" s="241">
        <v>0</v>
      </c>
      <c r="M245" s="36">
        <f t="shared" si="29"/>
        <v>0</v>
      </c>
      <c r="N245" s="241">
        <v>0</v>
      </c>
      <c r="O245" s="241">
        <v>0</v>
      </c>
      <c r="P245" s="241">
        <v>0</v>
      </c>
      <c r="Q245" s="241">
        <v>0</v>
      </c>
      <c r="R245" s="241">
        <v>0</v>
      </c>
      <c r="S245" s="240"/>
      <c r="T245" s="242">
        <f t="shared" si="34"/>
        <v>9.9999999999999995E-7</v>
      </c>
      <c r="U245" s="122">
        <f t="shared" si="31"/>
        <v>0</v>
      </c>
    </row>
    <row r="246" spans="2:32" ht="13.5" thickBot="1" x14ac:dyDescent="0.3">
      <c r="B246" s="88" t="s">
        <v>205</v>
      </c>
      <c r="C246" s="89">
        <f>SUM(C223:C245)</f>
        <v>0</v>
      </c>
      <c r="D246" s="90"/>
      <c r="E246" s="32">
        <f>SUM(E223:E245)</f>
        <v>0</v>
      </c>
      <c r="F246" s="33">
        <f>SUM(F223:F245)</f>
        <v>2.3000000000000007E-5</v>
      </c>
      <c r="G246" s="55">
        <f>SUM(G223:G245)</f>
        <v>0</v>
      </c>
      <c r="H246" s="55">
        <f>SUM(H223:H245)</f>
        <v>0</v>
      </c>
      <c r="I246" s="58"/>
      <c r="J246" s="55">
        <f>SUM(J223:J245)</f>
        <v>0</v>
      </c>
      <c r="K246" s="55">
        <f>SUM(K223:K245)</f>
        <v>0</v>
      </c>
      <c r="L246" s="55">
        <f>SUM(L223:L245)</f>
        <v>0</v>
      </c>
      <c r="M246" s="56"/>
      <c r="N246" s="55">
        <f>SUM(N223:N245)</f>
        <v>0</v>
      </c>
      <c r="O246" s="55">
        <f>SUM(O223:O245)</f>
        <v>0</v>
      </c>
      <c r="P246" s="55">
        <f>SUM(P223:P245)</f>
        <v>0</v>
      </c>
      <c r="Q246" s="55">
        <f>SUM(Q223:Q245)</f>
        <v>0</v>
      </c>
      <c r="R246" s="55">
        <f>SUM(R223:R245)</f>
        <v>0</v>
      </c>
      <c r="S246" s="55"/>
      <c r="T246" s="57">
        <f>SUM(T223:T245)</f>
        <v>2.3000000000000007E-5</v>
      </c>
      <c r="U246" s="122">
        <f t="shared" si="31"/>
        <v>0</v>
      </c>
    </row>
    <row r="247" spans="2:32" ht="13.5" thickBot="1" x14ac:dyDescent="0.3">
      <c r="B247" s="244"/>
      <c r="C247" s="246"/>
      <c r="D247" s="245"/>
      <c r="E247" s="245"/>
      <c r="F247" s="245"/>
      <c r="G247" s="245"/>
      <c r="H247" s="245"/>
      <c r="I247" s="245"/>
      <c r="J247" s="245"/>
      <c r="K247" s="245"/>
      <c r="L247" s="245"/>
      <c r="M247" s="245"/>
      <c r="N247" s="245"/>
      <c r="O247" s="245"/>
      <c r="P247" s="245"/>
      <c r="Q247" s="245"/>
      <c r="R247" s="245"/>
      <c r="S247" s="245"/>
      <c r="T247" s="247"/>
    </row>
    <row r="248" spans="2:32" x14ac:dyDescent="0.25">
      <c r="B248" s="463" t="s">
        <v>55</v>
      </c>
      <c r="C248" s="464"/>
      <c r="D248" s="464"/>
      <c r="E248" s="464"/>
      <c r="F248" s="464"/>
      <c r="G248" s="464"/>
      <c r="H248" s="464"/>
      <c r="I248" s="464"/>
      <c r="J248" s="464"/>
      <c r="K248" s="464"/>
      <c r="L248" s="464"/>
      <c r="M248" s="464"/>
      <c r="N248" s="464"/>
      <c r="O248" s="464"/>
      <c r="P248" s="464"/>
      <c r="Q248" s="464"/>
      <c r="R248" s="464"/>
      <c r="S248" s="512"/>
      <c r="T248" s="61" t="s">
        <v>200</v>
      </c>
    </row>
    <row r="249" spans="2:32" x14ac:dyDescent="0.25">
      <c r="B249" s="278"/>
      <c r="C249" s="513"/>
      <c r="D249" s="514"/>
      <c r="E249" s="514"/>
      <c r="F249" s="514"/>
      <c r="G249" s="514"/>
      <c r="H249" s="514"/>
      <c r="I249" s="514"/>
      <c r="J249" s="514"/>
      <c r="K249" s="514"/>
      <c r="L249" s="514"/>
      <c r="M249" s="514"/>
      <c r="N249" s="514"/>
      <c r="O249" s="514"/>
      <c r="P249" s="514"/>
      <c r="Q249" s="514"/>
      <c r="R249" s="514"/>
      <c r="S249" s="514"/>
      <c r="T249" s="248">
        <v>0</v>
      </c>
    </row>
    <row r="250" spans="2:32" x14ac:dyDescent="0.25">
      <c r="B250" s="278"/>
      <c r="C250" s="507"/>
      <c r="D250" s="508"/>
      <c r="E250" s="508"/>
      <c r="F250" s="508"/>
      <c r="G250" s="508"/>
      <c r="H250" s="508"/>
      <c r="I250" s="508"/>
      <c r="J250" s="508"/>
      <c r="K250" s="508"/>
      <c r="L250" s="508"/>
      <c r="M250" s="508"/>
      <c r="N250" s="508"/>
      <c r="O250" s="508"/>
      <c r="P250" s="508"/>
      <c r="Q250" s="508"/>
      <c r="R250" s="508"/>
      <c r="S250" s="508"/>
      <c r="T250" s="248">
        <v>0</v>
      </c>
    </row>
    <row r="251" spans="2:32" x14ac:dyDescent="0.25">
      <c r="B251" s="278"/>
      <c r="C251" s="507"/>
      <c r="D251" s="508"/>
      <c r="E251" s="508"/>
      <c r="F251" s="508"/>
      <c r="G251" s="508"/>
      <c r="H251" s="508"/>
      <c r="I251" s="508"/>
      <c r="J251" s="508"/>
      <c r="K251" s="508"/>
      <c r="L251" s="508"/>
      <c r="M251" s="508"/>
      <c r="N251" s="508"/>
      <c r="O251" s="508"/>
      <c r="P251" s="508"/>
      <c r="Q251" s="508"/>
      <c r="R251" s="508"/>
      <c r="S251" s="508"/>
      <c r="T251" s="248">
        <v>0</v>
      </c>
    </row>
    <row r="252" spans="2:32" x14ac:dyDescent="0.25">
      <c r="B252" s="278"/>
      <c r="C252" s="507"/>
      <c r="D252" s="508"/>
      <c r="E252" s="508"/>
      <c r="F252" s="508"/>
      <c r="G252" s="508"/>
      <c r="H252" s="508"/>
      <c r="I252" s="508"/>
      <c r="J252" s="508"/>
      <c r="K252" s="508"/>
      <c r="L252" s="508"/>
      <c r="M252" s="508"/>
      <c r="N252" s="508"/>
      <c r="O252" s="508"/>
      <c r="P252" s="508"/>
      <c r="Q252" s="508"/>
      <c r="R252" s="508"/>
      <c r="S252" s="508"/>
      <c r="T252" s="248">
        <v>0</v>
      </c>
    </row>
    <row r="253" spans="2:32" x14ac:dyDescent="0.25">
      <c r="B253" s="278"/>
      <c r="C253" s="507"/>
      <c r="D253" s="508"/>
      <c r="E253" s="508"/>
      <c r="F253" s="508"/>
      <c r="G253" s="508"/>
      <c r="H253" s="508"/>
      <c r="I253" s="508"/>
      <c r="J253" s="508"/>
      <c r="K253" s="508"/>
      <c r="L253" s="508"/>
      <c r="M253" s="508"/>
      <c r="N253" s="508"/>
      <c r="O253" s="508"/>
      <c r="P253" s="508"/>
      <c r="Q253" s="508"/>
      <c r="R253" s="508"/>
      <c r="S253" s="508"/>
      <c r="T253" s="248">
        <v>0</v>
      </c>
    </row>
    <row r="254" spans="2:32" x14ac:dyDescent="0.25">
      <c r="B254" s="278"/>
      <c r="C254" s="507"/>
      <c r="D254" s="508"/>
      <c r="E254" s="508"/>
      <c r="F254" s="508"/>
      <c r="G254" s="508"/>
      <c r="H254" s="508"/>
      <c r="I254" s="508"/>
      <c r="J254" s="508"/>
      <c r="K254" s="508"/>
      <c r="L254" s="508"/>
      <c r="M254" s="508"/>
      <c r="N254" s="508"/>
      <c r="O254" s="508"/>
      <c r="P254" s="508"/>
      <c r="Q254" s="508"/>
      <c r="R254" s="508"/>
      <c r="S254" s="508"/>
      <c r="T254" s="248">
        <v>0</v>
      </c>
    </row>
    <row r="255" spans="2:32" x14ac:dyDescent="0.25">
      <c r="B255" s="278"/>
      <c r="C255" s="507"/>
      <c r="D255" s="508"/>
      <c r="E255" s="508"/>
      <c r="F255" s="508"/>
      <c r="G255" s="508"/>
      <c r="H255" s="508"/>
      <c r="I255" s="508"/>
      <c r="J255" s="508"/>
      <c r="K255" s="508"/>
      <c r="L255" s="508"/>
      <c r="M255" s="508"/>
      <c r="N255" s="508"/>
      <c r="O255" s="508"/>
      <c r="P255" s="508"/>
      <c r="Q255" s="508"/>
      <c r="R255" s="508"/>
      <c r="S255" s="508"/>
      <c r="T255" s="248">
        <v>0</v>
      </c>
    </row>
    <row r="256" spans="2:32" x14ac:dyDescent="0.25">
      <c r="B256" s="278"/>
      <c r="C256" s="507"/>
      <c r="D256" s="508"/>
      <c r="E256" s="508"/>
      <c r="F256" s="508"/>
      <c r="G256" s="508"/>
      <c r="H256" s="508"/>
      <c r="I256" s="508"/>
      <c r="J256" s="508"/>
      <c r="K256" s="508"/>
      <c r="L256" s="508"/>
      <c r="M256" s="508"/>
      <c r="N256" s="508"/>
      <c r="O256" s="508"/>
      <c r="P256" s="508"/>
      <c r="Q256" s="508"/>
      <c r="R256" s="508"/>
      <c r="S256" s="508"/>
      <c r="T256" s="248">
        <v>0</v>
      </c>
    </row>
    <row r="257" spans="2:20" x14ac:dyDescent="0.25">
      <c r="B257" s="278"/>
      <c r="C257" s="507"/>
      <c r="D257" s="508"/>
      <c r="E257" s="508"/>
      <c r="F257" s="508"/>
      <c r="G257" s="508"/>
      <c r="H257" s="508"/>
      <c r="I257" s="508"/>
      <c r="J257" s="508"/>
      <c r="K257" s="508"/>
      <c r="L257" s="508"/>
      <c r="M257" s="508"/>
      <c r="N257" s="508"/>
      <c r="O257" s="508"/>
      <c r="P257" s="508"/>
      <c r="Q257" s="508"/>
      <c r="R257" s="508"/>
      <c r="S257" s="508"/>
      <c r="T257" s="248">
        <v>0</v>
      </c>
    </row>
    <row r="258" spans="2:20" x14ac:dyDescent="0.25">
      <c r="B258" s="278"/>
      <c r="C258" s="519"/>
      <c r="D258" s="520"/>
      <c r="E258" s="520"/>
      <c r="F258" s="520"/>
      <c r="G258" s="520"/>
      <c r="H258" s="520"/>
      <c r="I258" s="520"/>
      <c r="J258" s="520"/>
      <c r="K258" s="520"/>
      <c r="L258" s="520"/>
      <c r="M258" s="520"/>
      <c r="N258" s="520"/>
      <c r="O258" s="520"/>
      <c r="P258" s="520"/>
      <c r="Q258" s="520"/>
      <c r="R258" s="520"/>
      <c r="S258" s="520"/>
      <c r="T258" s="248">
        <v>0</v>
      </c>
    </row>
    <row r="259" spans="2:20" ht="13.5" thickBot="1" x14ac:dyDescent="0.3">
      <c r="B259" s="60" t="s">
        <v>206</v>
      </c>
      <c r="C259" s="279"/>
      <c r="D259" s="250"/>
      <c r="E259" s="250"/>
      <c r="F259" s="250"/>
      <c r="G259" s="250"/>
      <c r="H259" s="250"/>
      <c r="I259" s="250"/>
      <c r="J259" s="250"/>
      <c r="K259" s="250"/>
      <c r="L259" s="250"/>
      <c r="M259" s="250"/>
      <c r="N259" s="250"/>
      <c r="O259" s="250"/>
      <c r="P259" s="250"/>
      <c r="Q259" s="250"/>
      <c r="R259" s="250"/>
      <c r="S259" s="250"/>
      <c r="T259" s="35">
        <f>SUM(T249:T258)</f>
        <v>0</v>
      </c>
    </row>
    <row r="260" spans="2:20" ht="13.5" thickBot="1" x14ac:dyDescent="0.3">
      <c r="B260" s="74"/>
      <c r="C260" s="75"/>
      <c r="D260" s="245"/>
      <c r="E260" s="245"/>
      <c r="F260" s="245"/>
      <c r="G260" s="245"/>
      <c r="H260" s="245"/>
      <c r="I260" s="245"/>
      <c r="J260" s="245"/>
      <c r="K260" s="245"/>
      <c r="L260" s="245"/>
      <c r="M260" s="245"/>
      <c r="N260" s="245"/>
      <c r="O260" s="245"/>
      <c r="P260" s="245"/>
      <c r="Q260" s="245"/>
      <c r="R260" s="245"/>
      <c r="S260" s="245"/>
      <c r="T260" s="247"/>
    </row>
    <row r="261" spans="2:20" ht="39.6" customHeight="1" x14ac:dyDescent="0.25">
      <c r="B261" s="497" t="s">
        <v>211</v>
      </c>
      <c r="C261" s="498"/>
      <c r="D261" s="498"/>
      <c r="E261" s="498"/>
      <c r="F261" s="498"/>
      <c r="G261" s="498"/>
      <c r="H261" s="498"/>
      <c r="I261" s="498"/>
      <c r="J261" s="498"/>
      <c r="K261" s="498"/>
      <c r="L261" s="498"/>
      <c r="M261" s="498"/>
      <c r="N261" s="498"/>
      <c r="O261" s="499"/>
      <c r="P261" s="59" t="s">
        <v>56</v>
      </c>
      <c r="Q261" s="59" t="s">
        <v>209</v>
      </c>
      <c r="R261" s="59" t="s">
        <v>57</v>
      </c>
      <c r="S261" s="67" t="s">
        <v>245</v>
      </c>
      <c r="T261" s="61" t="s">
        <v>200</v>
      </c>
    </row>
    <row r="262" spans="2:20" x14ac:dyDescent="0.25">
      <c r="B262" s="236"/>
      <c r="C262" s="568"/>
      <c r="D262" s="569"/>
      <c r="E262" s="569"/>
      <c r="F262" s="569"/>
      <c r="G262" s="569"/>
      <c r="H262" s="569"/>
      <c r="I262" s="569"/>
      <c r="J262" s="569"/>
      <c r="K262" s="569"/>
      <c r="L262" s="569"/>
      <c r="M262" s="569"/>
      <c r="N262" s="569"/>
      <c r="O262" s="570"/>
      <c r="P262" s="240"/>
      <c r="Q262" s="334">
        <v>0</v>
      </c>
      <c r="R262" s="277"/>
      <c r="S262" s="240">
        <v>0</v>
      </c>
      <c r="T262" s="242" t="str">
        <f t="shared" ref="T262:T271" si="35">IF(P262="Purchase",Q262/R262,IF(P262="Rental",S262,IF(Q262+R262+S262&gt;0,"error","")))</f>
        <v/>
      </c>
    </row>
    <row r="263" spans="2:20" x14ac:dyDescent="0.25">
      <c r="B263" s="236"/>
      <c r="C263" s="561"/>
      <c r="D263" s="483"/>
      <c r="E263" s="483"/>
      <c r="F263" s="483"/>
      <c r="G263" s="483"/>
      <c r="H263" s="483"/>
      <c r="I263" s="483"/>
      <c r="J263" s="483"/>
      <c r="K263" s="483"/>
      <c r="L263" s="483"/>
      <c r="M263" s="483"/>
      <c r="N263" s="483"/>
      <c r="O263" s="562"/>
      <c r="P263" s="240"/>
      <c r="Q263" s="334">
        <v>0</v>
      </c>
      <c r="R263" s="277"/>
      <c r="S263" s="240">
        <v>0</v>
      </c>
      <c r="T263" s="242" t="str">
        <f t="shared" si="35"/>
        <v/>
      </c>
    </row>
    <row r="264" spans="2:20" x14ac:dyDescent="0.25">
      <c r="B264" s="236"/>
      <c r="C264" s="561"/>
      <c r="D264" s="483"/>
      <c r="E264" s="483"/>
      <c r="F264" s="483"/>
      <c r="G264" s="483"/>
      <c r="H264" s="483"/>
      <c r="I264" s="483"/>
      <c r="J264" s="483"/>
      <c r="K264" s="483"/>
      <c r="L264" s="483"/>
      <c r="M264" s="483"/>
      <c r="N264" s="483"/>
      <c r="O264" s="562"/>
      <c r="P264" s="240"/>
      <c r="Q264" s="334">
        <v>0</v>
      </c>
      <c r="R264" s="277"/>
      <c r="S264" s="240">
        <v>0</v>
      </c>
      <c r="T264" s="242" t="str">
        <f t="shared" si="35"/>
        <v/>
      </c>
    </row>
    <row r="265" spans="2:20" x14ac:dyDescent="0.25">
      <c r="B265" s="236"/>
      <c r="C265" s="561"/>
      <c r="D265" s="483"/>
      <c r="E265" s="483"/>
      <c r="F265" s="483"/>
      <c r="G265" s="483"/>
      <c r="H265" s="483"/>
      <c r="I265" s="483"/>
      <c r="J265" s="483"/>
      <c r="K265" s="483"/>
      <c r="L265" s="483"/>
      <c r="M265" s="483"/>
      <c r="N265" s="483"/>
      <c r="O265" s="562"/>
      <c r="P265" s="240"/>
      <c r="Q265" s="334">
        <v>0</v>
      </c>
      <c r="R265" s="277"/>
      <c r="S265" s="240">
        <v>0</v>
      </c>
      <c r="T265" s="242" t="str">
        <f t="shared" si="35"/>
        <v/>
      </c>
    </row>
    <row r="266" spans="2:20" x14ac:dyDescent="0.25">
      <c r="B266" s="236"/>
      <c r="C266" s="561"/>
      <c r="D266" s="483"/>
      <c r="E266" s="483"/>
      <c r="F266" s="483"/>
      <c r="G266" s="483"/>
      <c r="H266" s="483"/>
      <c r="I266" s="483"/>
      <c r="J266" s="483"/>
      <c r="K266" s="483"/>
      <c r="L266" s="483"/>
      <c r="M266" s="483"/>
      <c r="N266" s="483"/>
      <c r="O266" s="562"/>
      <c r="P266" s="240"/>
      <c r="Q266" s="334">
        <v>0</v>
      </c>
      <c r="R266" s="277"/>
      <c r="S266" s="240">
        <v>0</v>
      </c>
      <c r="T266" s="242" t="str">
        <f t="shared" si="35"/>
        <v/>
      </c>
    </row>
    <row r="267" spans="2:20" x14ac:dyDescent="0.25">
      <c r="B267" s="236"/>
      <c r="C267" s="561"/>
      <c r="D267" s="483"/>
      <c r="E267" s="483"/>
      <c r="F267" s="483"/>
      <c r="G267" s="483"/>
      <c r="H267" s="483"/>
      <c r="I267" s="483"/>
      <c r="J267" s="483"/>
      <c r="K267" s="483"/>
      <c r="L267" s="483"/>
      <c r="M267" s="483"/>
      <c r="N267" s="483"/>
      <c r="O267" s="562"/>
      <c r="P267" s="240"/>
      <c r="Q267" s="334">
        <v>0</v>
      </c>
      <c r="R267" s="277"/>
      <c r="S267" s="240">
        <v>0</v>
      </c>
      <c r="T267" s="242" t="str">
        <f t="shared" si="35"/>
        <v/>
      </c>
    </row>
    <row r="268" spans="2:20" x14ac:dyDescent="0.25">
      <c r="B268" s="236"/>
      <c r="C268" s="561"/>
      <c r="D268" s="483"/>
      <c r="E268" s="483"/>
      <c r="F268" s="483"/>
      <c r="G268" s="483"/>
      <c r="H268" s="483"/>
      <c r="I268" s="483"/>
      <c r="J268" s="483"/>
      <c r="K268" s="483"/>
      <c r="L268" s="483"/>
      <c r="M268" s="483"/>
      <c r="N268" s="483"/>
      <c r="O268" s="562"/>
      <c r="P268" s="240"/>
      <c r="Q268" s="334">
        <v>0</v>
      </c>
      <c r="R268" s="277"/>
      <c r="S268" s="240">
        <v>0</v>
      </c>
      <c r="T268" s="242" t="str">
        <f t="shared" si="35"/>
        <v/>
      </c>
    </row>
    <row r="269" spans="2:20" x14ac:dyDescent="0.25">
      <c r="B269" s="236"/>
      <c r="C269" s="561"/>
      <c r="D269" s="483"/>
      <c r="E269" s="483"/>
      <c r="F269" s="483"/>
      <c r="G269" s="483"/>
      <c r="H269" s="483"/>
      <c r="I269" s="483"/>
      <c r="J269" s="483"/>
      <c r="K269" s="483"/>
      <c r="L269" s="483"/>
      <c r="M269" s="483"/>
      <c r="N269" s="483"/>
      <c r="O269" s="562"/>
      <c r="P269" s="240"/>
      <c r="Q269" s="334">
        <v>0</v>
      </c>
      <c r="R269" s="277"/>
      <c r="S269" s="240">
        <v>0</v>
      </c>
      <c r="T269" s="242" t="str">
        <f t="shared" si="35"/>
        <v/>
      </c>
    </row>
    <row r="270" spans="2:20" x14ac:dyDescent="0.25">
      <c r="B270" s="236"/>
      <c r="C270" s="561"/>
      <c r="D270" s="483"/>
      <c r="E270" s="483"/>
      <c r="F270" s="483"/>
      <c r="G270" s="483"/>
      <c r="H270" s="483"/>
      <c r="I270" s="483"/>
      <c r="J270" s="483"/>
      <c r="K270" s="483"/>
      <c r="L270" s="483"/>
      <c r="M270" s="483"/>
      <c r="N270" s="483"/>
      <c r="O270" s="562"/>
      <c r="P270" s="240"/>
      <c r="Q270" s="334">
        <v>0</v>
      </c>
      <c r="R270" s="277"/>
      <c r="S270" s="240">
        <v>0</v>
      </c>
      <c r="T270" s="242" t="str">
        <f t="shared" si="35"/>
        <v/>
      </c>
    </row>
    <row r="271" spans="2:20" x14ac:dyDescent="0.25">
      <c r="B271" s="236"/>
      <c r="C271" s="563"/>
      <c r="D271" s="564"/>
      <c r="E271" s="564"/>
      <c r="F271" s="564"/>
      <c r="G271" s="564"/>
      <c r="H271" s="564"/>
      <c r="I271" s="564"/>
      <c r="J271" s="564"/>
      <c r="K271" s="564"/>
      <c r="L271" s="564"/>
      <c r="M271" s="564"/>
      <c r="N271" s="564"/>
      <c r="O271" s="565"/>
      <c r="P271" s="240"/>
      <c r="Q271" s="334">
        <v>0</v>
      </c>
      <c r="R271" s="277"/>
      <c r="S271" s="240">
        <v>0</v>
      </c>
      <c r="T271" s="242" t="str">
        <f t="shared" si="35"/>
        <v/>
      </c>
    </row>
    <row r="272" spans="2:20" ht="13.5" thickBot="1" x14ac:dyDescent="0.3">
      <c r="B272" s="60" t="s">
        <v>207</v>
      </c>
      <c r="C272" s="279"/>
      <c r="D272" s="249"/>
      <c r="E272" s="249"/>
      <c r="F272" s="249"/>
      <c r="G272" s="249"/>
      <c r="H272" s="249"/>
      <c r="I272" s="249"/>
      <c r="J272" s="249"/>
      <c r="K272" s="249"/>
      <c r="L272" s="249"/>
      <c r="M272" s="249"/>
      <c r="N272" s="249"/>
      <c r="O272" s="253"/>
      <c r="P272" s="253"/>
      <c r="Q272" s="253"/>
      <c r="R272" s="253"/>
      <c r="S272" s="253"/>
      <c r="T272" s="66">
        <f>SUM(T262:T271)</f>
        <v>0</v>
      </c>
    </row>
    <row r="273" spans="2:20" ht="13.5" thickBot="1" x14ac:dyDescent="0.3">
      <c r="B273" s="74"/>
      <c r="C273" s="281"/>
      <c r="D273" s="282"/>
      <c r="E273" s="282"/>
      <c r="F273" s="282"/>
      <c r="G273" s="282"/>
      <c r="H273" s="282"/>
      <c r="I273" s="282"/>
      <c r="J273" s="282"/>
      <c r="K273" s="282"/>
      <c r="L273" s="282"/>
      <c r="M273" s="282"/>
      <c r="N273" s="282"/>
      <c r="O273" s="282"/>
      <c r="P273" s="282"/>
      <c r="Q273" s="282"/>
      <c r="R273" s="282"/>
      <c r="S273" s="282"/>
      <c r="T273" s="82"/>
    </row>
    <row r="274" spans="2:20" x14ac:dyDescent="0.25">
      <c r="B274" s="503" t="s">
        <v>58</v>
      </c>
      <c r="C274" s="504"/>
      <c r="D274" s="504"/>
      <c r="E274" s="504"/>
      <c r="F274" s="504"/>
      <c r="G274" s="505"/>
      <c r="H274" s="505"/>
      <c r="I274" s="505"/>
      <c r="J274" s="505"/>
      <c r="K274" s="505"/>
      <c r="L274" s="505"/>
      <c r="M274" s="505"/>
      <c r="N274" s="505"/>
      <c r="O274" s="505"/>
      <c r="P274" s="505"/>
      <c r="Q274" s="505"/>
      <c r="R274" s="505"/>
      <c r="S274" s="506"/>
      <c r="T274" s="81" t="s">
        <v>200</v>
      </c>
    </row>
    <row r="275" spans="2:20" ht="13.15" customHeight="1" x14ac:dyDescent="0.25">
      <c r="B275" s="78" t="s">
        <v>59</v>
      </c>
      <c r="C275" s="500" t="s">
        <v>60</v>
      </c>
      <c r="D275" s="501"/>
      <c r="E275" s="501"/>
      <c r="F275" s="501"/>
      <c r="G275" s="501"/>
      <c r="H275" s="501"/>
      <c r="I275" s="501"/>
      <c r="J275" s="501"/>
      <c r="K275" s="501"/>
      <c r="L275" s="501"/>
      <c r="M275" s="501"/>
      <c r="N275" s="501"/>
      <c r="O275" s="501"/>
      <c r="P275" s="501"/>
      <c r="Q275" s="501"/>
      <c r="R275" s="72"/>
      <c r="S275" s="72"/>
      <c r="T275" s="80"/>
    </row>
    <row r="276" spans="2:20" x14ac:dyDescent="0.25">
      <c r="B276" s="236"/>
      <c r="C276" s="490"/>
      <c r="D276" s="490"/>
      <c r="E276" s="490"/>
      <c r="F276" s="490"/>
      <c r="G276" s="490"/>
      <c r="H276" s="490"/>
      <c r="I276" s="490"/>
      <c r="J276" s="490"/>
      <c r="K276" s="490"/>
      <c r="L276" s="490"/>
      <c r="M276" s="490"/>
      <c r="N276" s="490"/>
      <c r="O276" s="490"/>
      <c r="P276" s="490"/>
      <c r="Q276" s="490"/>
      <c r="R276" s="488"/>
      <c r="S276" s="489"/>
      <c r="T276" s="259">
        <v>0</v>
      </c>
    </row>
    <row r="277" spans="2:20" x14ac:dyDescent="0.25">
      <c r="B277" s="236"/>
      <c r="C277" s="490"/>
      <c r="D277" s="490"/>
      <c r="E277" s="490"/>
      <c r="F277" s="490"/>
      <c r="G277" s="490"/>
      <c r="H277" s="490"/>
      <c r="I277" s="490"/>
      <c r="J277" s="490"/>
      <c r="K277" s="490"/>
      <c r="L277" s="490"/>
      <c r="M277" s="490"/>
      <c r="N277" s="490"/>
      <c r="O277" s="490"/>
      <c r="P277" s="490"/>
      <c r="Q277" s="490"/>
      <c r="R277" s="478"/>
      <c r="S277" s="479"/>
      <c r="T277" s="259">
        <v>0</v>
      </c>
    </row>
    <row r="278" spans="2:20" x14ac:dyDescent="0.25">
      <c r="B278" s="236"/>
      <c r="C278" s="490"/>
      <c r="D278" s="490"/>
      <c r="E278" s="490"/>
      <c r="F278" s="490"/>
      <c r="G278" s="490"/>
      <c r="H278" s="490"/>
      <c r="I278" s="490"/>
      <c r="J278" s="490"/>
      <c r="K278" s="490"/>
      <c r="L278" s="490"/>
      <c r="M278" s="490"/>
      <c r="N278" s="490"/>
      <c r="O278" s="490"/>
      <c r="P278" s="490"/>
      <c r="Q278" s="490"/>
      <c r="R278" s="478"/>
      <c r="S278" s="479"/>
      <c r="T278" s="259">
        <v>0</v>
      </c>
    </row>
    <row r="279" spans="2:20" x14ac:dyDescent="0.25">
      <c r="B279" s="236"/>
      <c r="C279" s="490"/>
      <c r="D279" s="490"/>
      <c r="E279" s="490"/>
      <c r="F279" s="490"/>
      <c r="G279" s="490"/>
      <c r="H279" s="490"/>
      <c r="I279" s="490"/>
      <c r="J279" s="490"/>
      <c r="K279" s="490"/>
      <c r="L279" s="490"/>
      <c r="M279" s="490"/>
      <c r="N279" s="490"/>
      <c r="O279" s="490"/>
      <c r="P279" s="490"/>
      <c r="Q279" s="490"/>
      <c r="R279" s="478"/>
      <c r="S279" s="479"/>
      <c r="T279" s="259">
        <v>0</v>
      </c>
    </row>
    <row r="280" spans="2:20" x14ac:dyDescent="0.25">
      <c r="B280" s="236"/>
      <c r="C280" s="490"/>
      <c r="D280" s="490"/>
      <c r="E280" s="490"/>
      <c r="F280" s="490"/>
      <c r="G280" s="490"/>
      <c r="H280" s="490"/>
      <c r="I280" s="490"/>
      <c r="J280" s="490"/>
      <c r="K280" s="490"/>
      <c r="L280" s="490"/>
      <c r="M280" s="490"/>
      <c r="N280" s="490"/>
      <c r="O280" s="490"/>
      <c r="P280" s="490"/>
      <c r="Q280" s="490"/>
      <c r="R280" s="478"/>
      <c r="S280" s="479"/>
      <c r="T280" s="259">
        <v>0</v>
      </c>
    </row>
    <row r="281" spans="2:20" x14ac:dyDescent="0.25">
      <c r="B281" s="236"/>
      <c r="C281" s="502"/>
      <c r="D281" s="502"/>
      <c r="E281" s="502"/>
      <c r="F281" s="502"/>
      <c r="G281" s="502"/>
      <c r="H281" s="502"/>
      <c r="I281" s="502"/>
      <c r="J281" s="502"/>
      <c r="K281" s="502"/>
      <c r="L281" s="502"/>
      <c r="M281" s="502"/>
      <c r="N281" s="502"/>
      <c r="O281" s="502"/>
      <c r="P281" s="502"/>
      <c r="Q281" s="502"/>
      <c r="R281" s="478"/>
      <c r="S281" s="479"/>
      <c r="T281" s="259">
        <v>0</v>
      </c>
    </row>
    <row r="282" spans="2:20" x14ac:dyDescent="0.25">
      <c r="B282" s="236"/>
      <c r="C282" s="502"/>
      <c r="D282" s="502"/>
      <c r="E282" s="502"/>
      <c r="F282" s="502"/>
      <c r="G282" s="502"/>
      <c r="H282" s="502"/>
      <c r="I282" s="502"/>
      <c r="J282" s="502"/>
      <c r="K282" s="502"/>
      <c r="L282" s="502"/>
      <c r="M282" s="502"/>
      <c r="N282" s="502"/>
      <c r="O282" s="502"/>
      <c r="P282" s="502"/>
      <c r="Q282" s="502"/>
      <c r="R282" s="478"/>
      <c r="S282" s="479"/>
      <c r="T282" s="259">
        <v>0</v>
      </c>
    </row>
    <row r="283" spans="2:20" x14ac:dyDescent="0.25">
      <c r="B283" s="236"/>
      <c r="C283" s="502"/>
      <c r="D283" s="502"/>
      <c r="E283" s="502"/>
      <c r="F283" s="502"/>
      <c r="G283" s="502"/>
      <c r="H283" s="502"/>
      <c r="I283" s="502"/>
      <c r="J283" s="502"/>
      <c r="K283" s="502"/>
      <c r="L283" s="502"/>
      <c r="M283" s="502"/>
      <c r="N283" s="502"/>
      <c r="O283" s="502"/>
      <c r="P283" s="502"/>
      <c r="Q283" s="502"/>
      <c r="R283" s="478"/>
      <c r="S283" s="479"/>
      <c r="T283" s="259">
        <v>0</v>
      </c>
    </row>
    <row r="284" spans="2:20" x14ac:dyDescent="0.25">
      <c r="B284" s="236"/>
      <c r="C284" s="502"/>
      <c r="D284" s="502"/>
      <c r="E284" s="502"/>
      <c r="F284" s="502"/>
      <c r="G284" s="502"/>
      <c r="H284" s="502"/>
      <c r="I284" s="502"/>
      <c r="J284" s="502"/>
      <c r="K284" s="502"/>
      <c r="L284" s="502"/>
      <c r="M284" s="502"/>
      <c r="N284" s="502"/>
      <c r="O284" s="502"/>
      <c r="P284" s="502"/>
      <c r="Q284" s="502"/>
      <c r="R284" s="478"/>
      <c r="S284" s="479"/>
      <c r="T284" s="259">
        <v>0</v>
      </c>
    </row>
    <row r="285" spans="2:20" x14ac:dyDescent="0.25">
      <c r="B285" s="296"/>
      <c r="C285" s="491"/>
      <c r="D285" s="491"/>
      <c r="E285" s="491"/>
      <c r="F285" s="491"/>
      <c r="G285" s="491"/>
      <c r="H285" s="491"/>
      <c r="I285" s="491"/>
      <c r="J285" s="491"/>
      <c r="K285" s="491"/>
      <c r="L285" s="491"/>
      <c r="M285" s="491"/>
      <c r="N285" s="491"/>
      <c r="O285" s="491"/>
      <c r="P285" s="491"/>
      <c r="Q285" s="491"/>
      <c r="R285" s="480"/>
      <c r="S285" s="481"/>
      <c r="T285" s="286">
        <v>0</v>
      </c>
    </row>
    <row r="286" spans="2:20" ht="13.5" thickBot="1" x14ac:dyDescent="0.3">
      <c r="B286" s="60" t="s">
        <v>208</v>
      </c>
      <c r="C286" s="254"/>
      <c r="D286" s="253"/>
      <c r="E286" s="253"/>
      <c r="F286" s="253"/>
      <c r="G286" s="253"/>
      <c r="H286" s="253"/>
      <c r="I286" s="253"/>
      <c r="J286" s="253"/>
      <c r="K286" s="253"/>
      <c r="L286" s="253"/>
      <c r="M286" s="253"/>
      <c r="N286" s="253"/>
      <c r="O286" s="253"/>
      <c r="P286" s="253"/>
      <c r="Q286" s="255"/>
      <c r="R286" s="252"/>
      <c r="S286" s="255"/>
      <c r="T286" s="333">
        <f>SUM(T276:T285)</f>
        <v>0</v>
      </c>
    </row>
    <row r="287" spans="2:20" ht="13.9" customHeight="1" thickBot="1" x14ac:dyDescent="0.3">
      <c r="B287" s="447" t="str">
        <f xml:space="preserve"> "Total " &amp;B220</f>
        <v>Total Sprowston Park &amp; Ride</v>
      </c>
      <c r="C287" s="492"/>
      <c r="D287" s="493"/>
      <c r="E287" s="493"/>
      <c r="F287" s="493"/>
      <c r="G287" s="493"/>
      <c r="H287" s="493"/>
      <c r="I287" s="493"/>
      <c r="J287" s="493"/>
      <c r="K287" s="493"/>
      <c r="L287" s="493"/>
      <c r="M287" s="493"/>
      <c r="N287" s="493"/>
      <c r="O287" s="448" t="s">
        <v>201</v>
      </c>
      <c r="P287" s="449"/>
      <c r="Q287" s="449"/>
      <c r="R287" s="449"/>
      <c r="S287" s="449"/>
      <c r="T287" s="73">
        <f>T246+T259+T272+T286</f>
        <v>2.3000000000000007E-5</v>
      </c>
    </row>
    <row r="288" spans="2:20" ht="13.9" customHeight="1" thickBot="1" x14ac:dyDescent="0.3">
      <c r="B288" s="492"/>
      <c r="C288" s="492"/>
      <c r="D288" s="493"/>
      <c r="E288" s="493"/>
      <c r="F288" s="493"/>
      <c r="G288" s="493"/>
      <c r="H288" s="493"/>
      <c r="I288" s="493"/>
      <c r="J288" s="493"/>
      <c r="K288" s="493"/>
      <c r="L288" s="493"/>
      <c r="M288" s="493"/>
      <c r="N288" s="493"/>
      <c r="O288" s="448" t="s">
        <v>202</v>
      </c>
      <c r="P288" s="449"/>
      <c r="Q288" s="449"/>
      <c r="R288" s="449"/>
      <c r="S288" s="449"/>
      <c r="T288" s="73">
        <f>(T287+(T287*$S$4))*(100%+$S$6)</f>
        <v>2.3000000000000007E-5</v>
      </c>
    </row>
    <row r="289" spans="2:32" ht="24" thickBot="1" x14ac:dyDescent="0.3">
      <c r="B289" s="328"/>
      <c r="C289" s="328"/>
      <c r="D289" s="329"/>
      <c r="E289" s="329"/>
      <c r="F289" s="329"/>
      <c r="G289" s="329"/>
      <c r="H289" s="329"/>
      <c r="I289" s="329"/>
      <c r="J289" s="329"/>
      <c r="K289" s="329"/>
      <c r="L289" s="329"/>
      <c r="M289" s="329"/>
      <c r="N289" s="329"/>
      <c r="O289" s="330"/>
      <c r="P289" s="331"/>
      <c r="Q289" s="331"/>
      <c r="R289" s="331"/>
      <c r="S289" s="331"/>
      <c r="T289" s="332"/>
    </row>
    <row r="290" spans="2:32" ht="34.9" customHeight="1" thickBot="1" x14ac:dyDescent="0.3">
      <c r="B290" s="522" t="str">
        <f>'Master site list'!$A6</f>
        <v>Thickthorn Park &amp; Ride</v>
      </c>
      <c r="C290" s="522"/>
      <c r="D290" s="522"/>
      <c r="E290" s="522"/>
      <c r="F290" s="522"/>
      <c r="G290" s="522"/>
      <c r="H290" s="522"/>
      <c r="I290" s="522"/>
      <c r="J290" s="522"/>
      <c r="K290" s="522"/>
      <c r="L290" s="522"/>
      <c r="M290" s="523"/>
      <c r="N290" s="521" t="str">
        <f>$N$10</f>
        <v>Grounds Maintenance</v>
      </c>
      <c r="O290" s="522"/>
      <c r="P290" s="522"/>
      <c r="Q290" s="522"/>
      <c r="R290" s="522"/>
      <c r="S290" s="522"/>
      <c r="T290" s="523"/>
    </row>
    <row r="291" spans="2:32" ht="100.15" customHeight="1" thickBot="1" x14ac:dyDescent="0.3">
      <c r="B291" s="172" t="s">
        <v>37</v>
      </c>
      <c r="C291" s="48" t="s">
        <v>38</v>
      </c>
      <c r="D291" s="48" t="s">
        <v>39</v>
      </c>
      <c r="E291" s="48" t="s">
        <v>61</v>
      </c>
      <c r="F291" s="49" t="s">
        <v>62</v>
      </c>
      <c r="G291" s="48" t="s">
        <v>63</v>
      </c>
      <c r="H291" s="48" t="s">
        <v>43</v>
      </c>
      <c r="I291" s="48" t="s">
        <v>44</v>
      </c>
      <c r="J291" s="48" t="s">
        <v>64</v>
      </c>
      <c r="K291" s="48" t="s">
        <v>65</v>
      </c>
      <c r="L291" s="48" t="s">
        <v>47</v>
      </c>
      <c r="M291" s="48" t="s">
        <v>48</v>
      </c>
      <c r="N291" s="48" t="s">
        <v>66</v>
      </c>
      <c r="O291" s="48" t="s">
        <v>67</v>
      </c>
      <c r="P291" s="48" t="s">
        <v>68</v>
      </c>
      <c r="Q291" s="48" t="s">
        <v>69</v>
      </c>
      <c r="R291" s="48" t="s">
        <v>70</v>
      </c>
      <c r="S291" s="48" t="s">
        <v>54</v>
      </c>
      <c r="T291" s="50" t="s">
        <v>200</v>
      </c>
    </row>
    <row r="292" spans="2:32" x14ac:dyDescent="0.25">
      <c r="B292" s="173" t="s">
        <v>216</v>
      </c>
      <c r="C292" s="264"/>
      <c r="D292" s="265"/>
      <c r="E292" s="265"/>
      <c r="F292" s="266"/>
      <c r="G292" s="267"/>
      <c r="H292" s="267"/>
      <c r="I292" s="267"/>
      <c r="J292" s="267"/>
      <c r="K292" s="267"/>
      <c r="L292" s="268"/>
      <c r="M292" s="268"/>
      <c r="N292" s="267"/>
      <c r="O292" s="267"/>
      <c r="P292" s="267"/>
      <c r="Q292" s="267"/>
      <c r="R292" s="267"/>
      <c r="S292" s="267"/>
      <c r="T292" s="269"/>
    </row>
    <row r="293" spans="2:32" ht="15" x14ac:dyDescent="0.25">
      <c r="B293" s="270"/>
      <c r="C293" s="271"/>
      <c r="D293" s="272" t="str">
        <f>IF(C293="","",F293/C293)</f>
        <v/>
      </c>
      <c r="E293" s="273">
        <f>C293/2080</f>
        <v>0</v>
      </c>
      <c r="F293" s="274">
        <v>9.9999999999999995E-7</v>
      </c>
      <c r="G293" s="275">
        <v>0</v>
      </c>
      <c r="H293" s="274">
        <v>0</v>
      </c>
      <c r="I293" s="51">
        <f>H293/F293</f>
        <v>0</v>
      </c>
      <c r="J293" s="275">
        <v>0</v>
      </c>
      <c r="K293" s="275">
        <v>0</v>
      </c>
      <c r="L293" s="275">
        <v>0</v>
      </c>
      <c r="M293" s="53">
        <f>L293/F293</f>
        <v>0</v>
      </c>
      <c r="N293" s="275">
        <v>0</v>
      </c>
      <c r="O293" s="275">
        <v>0</v>
      </c>
      <c r="P293" s="275">
        <v>0</v>
      </c>
      <c r="Q293" s="275">
        <v>0</v>
      </c>
      <c r="R293" s="275">
        <v>0</v>
      </c>
      <c r="S293" s="274"/>
      <c r="T293" s="276">
        <f>SUM(F293+G293+H293+J293+K293+L293+N293+O293+P293+Q293+R293)</f>
        <v>9.9999999999999995E-7</v>
      </c>
      <c r="U293" s="122">
        <f>SUM(C293*E293)</f>
        <v>0</v>
      </c>
      <c r="AC293" s="15"/>
      <c r="AD293" s="15"/>
      <c r="AE293" s="15"/>
      <c r="AF293" s="16"/>
    </row>
    <row r="294" spans="2:32" ht="15" x14ac:dyDescent="0.25">
      <c r="B294" s="236"/>
      <c r="C294" s="277"/>
      <c r="D294" s="238" t="str">
        <f t="shared" ref="D294:D315" si="36">IF(C294="","",F294/C294)</f>
        <v/>
      </c>
      <c r="E294" s="243">
        <f t="shared" ref="E294:E315" si="37">C294/2080</f>
        <v>0</v>
      </c>
      <c r="F294" s="240">
        <v>9.9999999999999995E-7</v>
      </c>
      <c r="G294" s="241">
        <v>0</v>
      </c>
      <c r="H294" s="240">
        <v>0</v>
      </c>
      <c r="I294" s="30">
        <f>H294/F294</f>
        <v>0</v>
      </c>
      <c r="J294" s="241">
        <v>0</v>
      </c>
      <c r="K294" s="241">
        <v>0</v>
      </c>
      <c r="L294" s="241">
        <v>0</v>
      </c>
      <c r="M294" s="36">
        <f t="shared" ref="M294:M315" si="38">L294/F294</f>
        <v>0</v>
      </c>
      <c r="N294" s="241">
        <v>0</v>
      </c>
      <c r="O294" s="241">
        <v>0</v>
      </c>
      <c r="P294" s="241">
        <v>0</v>
      </c>
      <c r="Q294" s="241">
        <v>0</v>
      </c>
      <c r="R294" s="241">
        <v>0</v>
      </c>
      <c r="S294" s="240"/>
      <c r="T294" s="242">
        <f t="shared" ref="T294:T306" si="39">SUM(F294+G294+H294+J294+K294+L294+N294+O294+P294+Q294+R294)</f>
        <v>9.9999999999999995E-7</v>
      </c>
      <c r="U294" s="122">
        <f t="shared" ref="U294:U316" si="40">SUM(C294*E294)</f>
        <v>0</v>
      </c>
      <c r="AC294" s="15"/>
      <c r="AD294" s="15"/>
      <c r="AE294" s="15"/>
      <c r="AF294" s="16"/>
    </row>
    <row r="295" spans="2:32" ht="15" x14ac:dyDescent="0.25">
      <c r="B295" s="236"/>
      <c r="C295" s="277"/>
      <c r="D295" s="238" t="str">
        <f t="shared" si="36"/>
        <v/>
      </c>
      <c r="E295" s="243">
        <f t="shared" si="37"/>
        <v>0</v>
      </c>
      <c r="F295" s="240">
        <v>9.9999999999999995E-7</v>
      </c>
      <c r="G295" s="241">
        <v>0</v>
      </c>
      <c r="H295" s="240">
        <v>0</v>
      </c>
      <c r="I295" s="30">
        <f t="shared" ref="I295:I315" si="41">H295/F295</f>
        <v>0</v>
      </c>
      <c r="J295" s="241">
        <v>0</v>
      </c>
      <c r="K295" s="241">
        <v>0</v>
      </c>
      <c r="L295" s="241">
        <v>0</v>
      </c>
      <c r="M295" s="36">
        <f t="shared" si="38"/>
        <v>0</v>
      </c>
      <c r="N295" s="241">
        <v>0</v>
      </c>
      <c r="O295" s="241">
        <v>0</v>
      </c>
      <c r="P295" s="241">
        <v>0</v>
      </c>
      <c r="Q295" s="241">
        <v>0</v>
      </c>
      <c r="R295" s="241">
        <v>0</v>
      </c>
      <c r="S295" s="240"/>
      <c r="T295" s="242">
        <f t="shared" si="39"/>
        <v>9.9999999999999995E-7</v>
      </c>
      <c r="U295" s="122">
        <f t="shared" si="40"/>
        <v>0</v>
      </c>
      <c r="AC295" s="15"/>
      <c r="AD295" s="15"/>
      <c r="AE295" s="15"/>
      <c r="AF295" s="16"/>
    </row>
    <row r="296" spans="2:32" ht="15" x14ac:dyDescent="0.25">
      <c r="B296" s="236"/>
      <c r="C296" s="277"/>
      <c r="D296" s="238" t="str">
        <f t="shared" si="36"/>
        <v/>
      </c>
      <c r="E296" s="243">
        <f t="shared" si="37"/>
        <v>0</v>
      </c>
      <c r="F296" s="240">
        <v>9.9999999999999995E-7</v>
      </c>
      <c r="G296" s="241">
        <v>0</v>
      </c>
      <c r="H296" s="240">
        <v>0</v>
      </c>
      <c r="I296" s="30">
        <f t="shared" si="41"/>
        <v>0</v>
      </c>
      <c r="J296" s="241">
        <v>0</v>
      </c>
      <c r="K296" s="241">
        <v>0</v>
      </c>
      <c r="L296" s="241">
        <v>0</v>
      </c>
      <c r="M296" s="36">
        <f t="shared" si="38"/>
        <v>0</v>
      </c>
      <c r="N296" s="241">
        <v>0</v>
      </c>
      <c r="O296" s="241">
        <v>0</v>
      </c>
      <c r="P296" s="241">
        <v>0</v>
      </c>
      <c r="Q296" s="241">
        <v>0</v>
      </c>
      <c r="R296" s="241">
        <v>0</v>
      </c>
      <c r="S296" s="240"/>
      <c r="T296" s="242">
        <f t="shared" si="39"/>
        <v>9.9999999999999995E-7</v>
      </c>
      <c r="U296" s="122">
        <f t="shared" si="40"/>
        <v>0</v>
      </c>
      <c r="AC296" s="15"/>
      <c r="AD296" s="15"/>
      <c r="AE296" s="15"/>
      <c r="AF296" s="16"/>
    </row>
    <row r="297" spans="2:32" ht="15" x14ac:dyDescent="0.25">
      <c r="B297" s="236"/>
      <c r="C297" s="277"/>
      <c r="D297" s="238" t="str">
        <f t="shared" si="36"/>
        <v/>
      </c>
      <c r="E297" s="243">
        <f t="shared" si="37"/>
        <v>0</v>
      </c>
      <c r="F297" s="240">
        <v>9.9999999999999995E-7</v>
      </c>
      <c r="G297" s="241">
        <v>0</v>
      </c>
      <c r="H297" s="240">
        <v>0</v>
      </c>
      <c r="I297" s="30">
        <f t="shared" si="41"/>
        <v>0</v>
      </c>
      <c r="J297" s="241">
        <v>0</v>
      </c>
      <c r="K297" s="241">
        <v>0</v>
      </c>
      <c r="L297" s="241">
        <v>0</v>
      </c>
      <c r="M297" s="36">
        <f t="shared" si="38"/>
        <v>0</v>
      </c>
      <c r="N297" s="241">
        <v>0</v>
      </c>
      <c r="O297" s="241">
        <v>0</v>
      </c>
      <c r="P297" s="241">
        <v>0</v>
      </c>
      <c r="Q297" s="241">
        <v>0</v>
      </c>
      <c r="R297" s="241">
        <v>0</v>
      </c>
      <c r="S297" s="240"/>
      <c r="T297" s="242">
        <f t="shared" si="39"/>
        <v>9.9999999999999995E-7</v>
      </c>
      <c r="U297" s="122">
        <f t="shared" si="40"/>
        <v>0</v>
      </c>
      <c r="AC297" s="15"/>
      <c r="AD297" s="15"/>
      <c r="AE297" s="15"/>
      <c r="AF297" s="16"/>
    </row>
    <row r="298" spans="2:32" ht="15" x14ac:dyDescent="0.25">
      <c r="B298" s="236"/>
      <c r="C298" s="277"/>
      <c r="D298" s="238" t="str">
        <f t="shared" si="36"/>
        <v/>
      </c>
      <c r="E298" s="243">
        <f t="shared" si="37"/>
        <v>0</v>
      </c>
      <c r="F298" s="240">
        <v>9.9999999999999995E-7</v>
      </c>
      <c r="G298" s="241">
        <v>0</v>
      </c>
      <c r="H298" s="240">
        <v>0</v>
      </c>
      <c r="I298" s="30">
        <f t="shared" si="41"/>
        <v>0</v>
      </c>
      <c r="J298" s="241">
        <v>0</v>
      </c>
      <c r="K298" s="241">
        <v>0</v>
      </c>
      <c r="L298" s="241">
        <v>0</v>
      </c>
      <c r="M298" s="36">
        <f t="shared" si="38"/>
        <v>0</v>
      </c>
      <c r="N298" s="241">
        <v>0</v>
      </c>
      <c r="O298" s="241">
        <v>0</v>
      </c>
      <c r="P298" s="241">
        <v>0</v>
      </c>
      <c r="Q298" s="241">
        <v>0</v>
      </c>
      <c r="R298" s="241">
        <v>0</v>
      </c>
      <c r="S298" s="240"/>
      <c r="T298" s="242">
        <f t="shared" si="39"/>
        <v>9.9999999999999995E-7</v>
      </c>
      <c r="U298" s="122">
        <f t="shared" si="40"/>
        <v>0</v>
      </c>
      <c r="AC298" s="15"/>
      <c r="AD298" s="15"/>
      <c r="AE298" s="15"/>
      <c r="AF298" s="16"/>
    </row>
    <row r="299" spans="2:32" ht="15" x14ac:dyDescent="0.25">
      <c r="B299" s="236"/>
      <c r="C299" s="277"/>
      <c r="D299" s="238" t="str">
        <f t="shared" si="36"/>
        <v/>
      </c>
      <c r="E299" s="243">
        <f t="shared" si="37"/>
        <v>0</v>
      </c>
      <c r="F299" s="240">
        <v>9.9999999999999995E-7</v>
      </c>
      <c r="G299" s="241">
        <v>0</v>
      </c>
      <c r="H299" s="240">
        <v>0</v>
      </c>
      <c r="I299" s="30">
        <f t="shared" si="41"/>
        <v>0</v>
      </c>
      <c r="J299" s="241">
        <v>0</v>
      </c>
      <c r="K299" s="241">
        <v>0</v>
      </c>
      <c r="L299" s="241">
        <v>0</v>
      </c>
      <c r="M299" s="36">
        <f t="shared" si="38"/>
        <v>0</v>
      </c>
      <c r="N299" s="241">
        <v>0</v>
      </c>
      <c r="O299" s="241">
        <v>0</v>
      </c>
      <c r="P299" s="241">
        <v>0</v>
      </c>
      <c r="Q299" s="241">
        <v>0</v>
      </c>
      <c r="R299" s="241">
        <v>0</v>
      </c>
      <c r="S299" s="240"/>
      <c r="T299" s="242">
        <f t="shared" si="39"/>
        <v>9.9999999999999995E-7</v>
      </c>
      <c r="U299" s="122">
        <f t="shared" si="40"/>
        <v>0</v>
      </c>
      <c r="AC299" s="15"/>
      <c r="AD299" s="15"/>
      <c r="AE299" s="15"/>
      <c r="AF299" s="16"/>
    </row>
    <row r="300" spans="2:32" ht="15" x14ac:dyDescent="0.25">
      <c r="B300" s="236"/>
      <c r="C300" s="277"/>
      <c r="D300" s="238" t="str">
        <f t="shared" si="36"/>
        <v/>
      </c>
      <c r="E300" s="243">
        <f t="shared" si="37"/>
        <v>0</v>
      </c>
      <c r="F300" s="240">
        <v>9.9999999999999995E-7</v>
      </c>
      <c r="G300" s="241">
        <v>0</v>
      </c>
      <c r="H300" s="240">
        <v>0</v>
      </c>
      <c r="I300" s="30">
        <f t="shared" si="41"/>
        <v>0</v>
      </c>
      <c r="J300" s="241">
        <v>0</v>
      </c>
      <c r="K300" s="241">
        <v>0</v>
      </c>
      <c r="L300" s="241">
        <v>0</v>
      </c>
      <c r="M300" s="36">
        <f t="shared" si="38"/>
        <v>0</v>
      </c>
      <c r="N300" s="241">
        <v>0</v>
      </c>
      <c r="O300" s="241">
        <v>0</v>
      </c>
      <c r="P300" s="241">
        <v>0</v>
      </c>
      <c r="Q300" s="241">
        <v>0</v>
      </c>
      <c r="R300" s="241">
        <v>0</v>
      </c>
      <c r="S300" s="240"/>
      <c r="T300" s="242">
        <f t="shared" si="39"/>
        <v>9.9999999999999995E-7</v>
      </c>
      <c r="U300" s="122">
        <f t="shared" si="40"/>
        <v>0</v>
      </c>
      <c r="AC300" s="15"/>
      <c r="AD300" s="15"/>
      <c r="AE300" s="15"/>
      <c r="AF300" s="16"/>
    </row>
    <row r="301" spans="2:32" ht="15" x14ac:dyDescent="0.25">
      <c r="B301" s="236"/>
      <c r="C301" s="277"/>
      <c r="D301" s="238" t="str">
        <f t="shared" si="36"/>
        <v/>
      </c>
      <c r="E301" s="243">
        <f t="shared" si="37"/>
        <v>0</v>
      </c>
      <c r="F301" s="240">
        <v>9.9999999999999995E-7</v>
      </c>
      <c r="G301" s="241">
        <v>0</v>
      </c>
      <c r="H301" s="240">
        <v>0</v>
      </c>
      <c r="I301" s="30">
        <f t="shared" si="41"/>
        <v>0</v>
      </c>
      <c r="J301" s="241">
        <v>0</v>
      </c>
      <c r="K301" s="241">
        <v>0</v>
      </c>
      <c r="L301" s="241">
        <v>0</v>
      </c>
      <c r="M301" s="36">
        <f t="shared" si="38"/>
        <v>0</v>
      </c>
      <c r="N301" s="241">
        <v>0</v>
      </c>
      <c r="O301" s="241">
        <v>0</v>
      </c>
      <c r="P301" s="241">
        <v>0</v>
      </c>
      <c r="Q301" s="241">
        <v>0</v>
      </c>
      <c r="R301" s="241">
        <v>0</v>
      </c>
      <c r="S301" s="240"/>
      <c r="T301" s="242">
        <f t="shared" si="39"/>
        <v>9.9999999999999995E-7</v>
      </c>
      <c r="U301" s="122">
        <f t="shared" si="40"/>
        <v>0</v>
      </c>
      <c r="AC301" s="15"/>
      <c r="AD301" s="15"/>
      <c r="AE301" s="15"/>
      <c r="AF301" s="16"/>
    </row>
    <row r="302" spans="2:32" ht="15" x14ac:dyDescent="0.25">
      <c r="B302" s="236"/>
      <c r="C302" s="277"/>
      <c r="D302" s="238" t="str">
        <f t="shared" si="36"/>
        <v/>
      </c>
      <c r="E302" s="243">
        <f t="shared" si="37"/>
        <v>0</v>
      </c>
      <c r="F302" s="240">
        <v>9.9999999999999995E-7</v>
      </c>
      <c r="G302" s="241">
        <v>0</v>
      </c>
      <c r="H302" s="240">
        <v>0</v>
      </c>
      <c r="I302" s="30">
        <f t="shared" si="41"/>
        <v>0</v>
      </c>
      <c r="J302" s="241">
        <v>0</v>
      </c>
      <c r="K302" s="241">
        <v>0</v>
      </c>
      <c r="L302" s="241">
        <v>0</v>
      </c>
      <c r="M302" s="36">
        <f t="shared" si="38"/>
        <v>0</v>
      </c>
      <c r="N302" s="241">
        <v>0</v>
      </c>
      <c r="O302" s="241">
        <v>0</v>
      </c>
      <c r="P302" s="241">
        <v>0</v>
      </c>
      <c r="Q302" s="241">
        <v>0</v>
      </c>
      <c r="R302" s="241">
        <v>0</v>
      </c>
      <c r="S302" s="240"/>
      <c r="T302" s="242">
        <f t="shared" si="39"/>
        <v>9.9999999999999995E-7</v>
      </c>
      <c r="U302" s="122">
        <f t="shared" si="40"/>
        <v>0</v>
      </c>
      <c r="AC302" s="15"/>
      <c r="AD302" s="15"/>
      <c r="AE302" s="15"/>
      <c r="AF302" s="16"/>
    </row>
    <row r="303" spans="2:32" ht="15" x14ac:dyDescent="0.25">
      <c r="B303" s="236"/>
      <c r="C303" s="277"/>
      <c r="D303" s="238" t="str">
        <f t="shared" si="36"/>
        <v/>
      </c>
      <c r="E303" s="243">
        <f t="shared" si="37"/>
        <v>0</v>
      </c>
      <c r="F303" s="240">
        <v>9.9999999999999995E-7</v>
      </c>
      <c r="G303" s="241">
        <v>0</v>
      </c>
      <c r="H303" s="240">
        <v>0</v>
      </c>
      <c r="I303" s="30">
        <f t="shared" si="41"/>
        <v>0</v>
      </c>
      <c r="J303" s="241">
        <v>0</v>
      </c>
      <c r="K303" s="241">
        <v>0</v>
      </c>
      <c r="L303" s="241">
        <v>0</v>
      </c>
      <c r="M303" s="36">
        <f t="shared" si="38"/>
        <v>0</v>
      </c>
      <c r="N303" s="241">
        <v>0</v>
      </c>
      <c r="O303" s="241">
        <v>0</v>
      </c>
      <c r="P303" s="241">
        <v>0</v>
      </c>
      <c r="Q303" s="241">
        <v>0</v>
      </c>
      <c r="R303" s="241">
        <v>0</v>
      </c>
      <c r="S303" s="240"/>
      <c r="T303" s="242">
        <f t="shared" si="39"/>
        <v>9.9999999999999995E-7</v>
      </c>
      <c r="U303" s="122">
        <f t="shared" si="40"/>
        <v>0</v>
      </c>
      <c r="AC303" s="15"/>
      <c r="AD303" s="15"/>
      <c r="AE303" s="15"/>
      <c r="AF303" s="16"/>
    </row>
    <row r="304" spans="2:32" ht="15" x14ac:dyDescent="0.25">
      <c r="B304" s="236"/>
      <c r="C304" s="277"/>
      <c r="D304" s="238" t="str">
        <f t="shared" si="36"/>
        <v/>
      </c>
      <c r="E304" s="243">
        <f t="shared" si="37"/>
        <v>0</v>
      </c>
      <c r="F304" s="240">
        <v>9.9999999999999995E-7</v>
      </c>
      <c r="G304" s="241">
        <v>0</v>
      </c>
      <c r="H304" s="240">
        <v>0</v>
      </c>
      <c r="I304" s="30">
        <f t="shared" si="41"/>
        <v>0</v>
      </c>
      <c r="J304" s="241">
        <v>0</v>
      </c>
      <c r="K304" s="241">
        <v>0</v>
      </c>
      <c r="L304" s="241">
        <v>0</v>
      </c>
      <c r="M304" s="36">
        <f t="shared" si="38"/>
        <v>0</v>
      </c>
      <c r="N304" s="241">
        <v>0</v>
      </c>
      <c r="O304" s="241">
        <v>0</v>
      </c>
      <c r="P304" s="241">
        <v>0</v>
      </c>
      <c r="Q304" s="241">
        <v>0</v>
      </c>
      <c r="R304" s="241">
        <v>0</v>
      </c>
      <c r="S304" s="240"/>
      <c r="T304" s="242">
        <f t="shared" si="39"/>
        <v>9.9999999999999995E-7</v>
      </c>
      <c r="U304" s="122">
        <f t="shared" si="40"/>
        <v>0</v>
      </c>
      <c r="AC304" s="15"/>
      <c r="AD304" s="15"/>
      <c r="AE304" s="15"/>
      <c r="AF304" s="16"/>
    </row>
    <row r="305" spans="2:32" ht="15" x14ac:dyDescent="0.25">
      <c r="B305" s="236"/>
      <c r="C305" s="277"/>
      <c r="D305" s="238" t="str">
        <f t="shared" si="36"/>
        <v/>
      </c>
      <c r="E305" s="243">
        <f t="shared" si="37"/>
        <v>0</v>
      </c>
      <c r="F305" s="240">
        <v>9.9999999999999995E-7</v>
      </c>
      <c r="G305" s="241">
        <v>0</v>
      </c>
      <c r="H305" s="240">
        <v>0</v>
      </c>
      <c r="I305" s="30">
        <f t="shared" si="41"/>
        <v>0</v>
      </c>
      <c r="J305" s="241">
        <v>0</v>
      </c>
      <c r="K305" s="241">
        <v>0</v>
      </c>
      <c r="L305" s="241">
        <v>0</v>
      </c>
      <c r="M305" s="36">
        <f t="shared" si="38"/>
        <v>0</v>
      </c>
      <c r="N305" s="241">
        <v>0</v>
      </c>
      <c r="O305" s="241">
        <v>0</v>
      </c>
      <c r="P305" s="241">
        <v>0</v>
      </c>
      <c r="Q305" s="241">
        <v>0</v>
      </c>
      <c r="R305" s="241">
        <v>0</v>
      </c>
      <c r="S305" s="240"/>
      <c r="T305" s="242">
        <f t="shared" si="39"/>
        <v>9.9999999999999995E-7</v>
      </c>
      <c r="U305" s="122">
        <f t="shared" si="40"/>
        <v>0</v>
      </c>
      <c r="AC305" s="15"/>
      <c r="AD305" s="15"/>
      <c r="AE305" s="15"/>
      <c r="AF305" s="16"/>
    </row>
    <row r="306" spans="2:32" ht="15" x14ac:dyDescent="0.25">
      <c r="B306" s="236"/>
      <c r="C306" s="277"/>
      <c r="D306" s="238" t="str">
        <f t="shared" si="36"/>
        <v/>
      </c>
      <c r="E306" s="243">
        <f t="shared" si="37"/>
        <v>0</v>
      </c>
      <c r="F306" s="240">
        <v>9.9999999999999995E-7</v>
      </c>
      <c r="G306" s="241">
        <v>0</v>
      </c>
      <c r="H306" s="240">
        <v>0</v>
      </c>
      <c r="I306" s="30">
        <f t="shared" si="41"/>
        <v>0</v>
      </c>
      <c r="J306" s="241">
        <v>0</v>
      </c>
      <c r="K306" s="241">
        <v>0</v>
      </c>
      <c r="L306" s="241">
        <v>0</v>
      </c>
      <c r="M306" s="36">
        <f t="shared" si="38"/>
        <v>0</v>
      </c>
      <c r="N306" s="241">
        <v>0</v>
      </c>
      <c r="O306" s="241">
        <v>0</v>
      </c>
      <c r="P306" s="241">
        <v>0</v>
      </c>
      <c r="Q306" s="241">
        <v>0</v>
      </c>
      <c r="R306" s="241">
        <v>0</v>
      </c>
      <c r="S306" s="240"/>
      <c r="T306" s="242">
        <f t="shared" si="39"/>
        <v>9.9999999999999995E-7</v>
      </c>
      <c r="U306" s="122">
        <f t="shared" si="40"/>
        <v>0</v>
      </c>
      <c r="AC306" s="15"/>
      <c r="AD306" s="15"/>
      <c r="AE306" s="15"/>
      <c r="AF306" s="16"/>
    </row>
    <row r="307" spans="2:32" ht="15" x14ac:dyDescent="0.25">
      <c r="B307" s="236"/>
      <c r="C307" s="277"/>
      <c r="D307" s="238" t="str">
        <f t="shared" si="36"/>
        <v/>
      </c>
      <c r="E307" s="243">
        <f t="shared" si="37"/>
        <v>0</v>
      </c>
      <c r="F307" s="240">
        <v>9.9999999999999995E-7</v>
      </c>
      <c r="G307" s="241">
        <v>0</v>
      </c>
      <c r="H307" s="240">
        <v>0</v>
      </c>
      <c r="I307" s="30">
        <f t="shared" si="41"/>
        <v>0</v>
      </c>
      <c r="J307" s="241">
        <v>0</v>
      </c>
      <c r="K307" s="241">
        <v>0</v>
      </c>
      <c r="L307" s="241">
        <v>0</v>
      </c>
      <c r="M307" s="36">
        <f t="shared" si="38"/>
        <v>0</v>
      </c>
      <c r="N307" s="241">
        <v>0</v>
      </c>
      <c r="O307" s="241">
        <v>0</v>
      </c>
      <c r="P307" s="241">
        <v>0</v>
      </c>
      <c r="Q307" s="241">
        <v>0</v>
      </c>
      <c r="R307" s="241">
        <v>0</v>
      </c>
      <c r="S307" s="240"/>
      <c r="T307" s="242">
        <f>SUM(F307+G307+H307+J307+K307+L307+N307+O307+P307+Q307+R307)</f>
        <v>9.9999999999999995E-7</v>
      </c>
      <c r="U307" s="122">
        <f t="shared" si="40"/>
        <v>0</v>
      </c>
      <c r="AC307" s="15"/>
      <c r="AD307" s="15"/>
      <c r="AE307" s="15"/>
      <c r="AF307" s="16"/>
    </row>
    <row r="308" spans="2:32" ht="15" x14ac:dyDescent="0.25">
      <c r="B308" s="236"/>
      <c r="C308" s="277"/>
      <c r="D308" s="238" t="str">
        <f t="shared" si="36"/>
        <v/>
      </c>
      <c r="E308" s="243">
        <f t="shared" si="37"/>
        <v>0</v>
      </c>
      <c r="F308" s="240">
        <v>9.9999999999999995E-7</v>
      </c>
      <c r="G308" s="241">
        <v>0</v>
      </c>
      <c r="H308" s="240">
        <v>0</v>
      </c>
      <c r="I308" s="30">
        <f t="shared" si="41"/>
        <v>0</v>
      </c>
      <c r="J308" s="241">
        <v>0</v>
      </c>
      <c r="K308" s="241">
        <v>0</v>
      </c>
      <c r="L308" s="241">
        <v>0</v>
      </c>
      <c r="M308" s="36">
        <f t="shared" si="38"/>
        <v>0</v>
      </c>
      <c r="N308" s="241">
        <v>0</v>
      </c>
      <c r="O308" s="241">
        <v>0</v>
      </c>
      <c r="P308" s="241">
        <v>0</v>
      </c>
      <c r="Q308" s="241">
        <v>0</v>
      </c>
      <c r="R308" s="241">
        <v>0</v>
      </c>
      <c r="S308" s="240"/>
      <c r="T308" s="242">
        <f t="shared" ref="T308" si="42">SUM(F308+G308+H308+J308+K308+L308+N308+O308+P308+Q308+R308)</f>
        <v>9.9999999999999995E-7</v>
      </c>
      <c r="U308" s="122">
        <f t="shared" si="40"/>
        <v>0</v>
      </c>
      <c r="AC308" s="15"/>
      <c r="AD308" s="15"/>
      <c r="AE308" s="15"/>
      <c r="AF308" s="16"/>
    </row>
    <row r="309" spans="2:32" ht="15" x14ac:dyDescent="0.25">
      <c r="B309" s="236"/>
      <c r="C309" s="277"/>
      <c r="D309" s="238" t="str">
        <f t="shared" si="36"/>
        <v/>
      </c>
      <c r="E309" s="243">
        <f t="shared" si="37"/>
        <v>0</v>
      </c>
      <c r="F309" s="240">
        <v>9.9999999999999995E-7</v>
      </c>
      <c r="G309" s="241">
        <v>0</v>
      </c>
      <c r="H309" s="240">
        <v>0</v>
      </c>
      <c r="I309" s="30">
        <f t="shared" si="41"/>
        <v>0</v>
      </c>
      <c r="J309" s="241">
        <v>0</v>
      </c>
      <c r="K309" s="241">
        <v>0</v>
      </c>
      <c r="L309" s="241">
        <v>0</v>
      </c>
      <c r="M309" s="36">
        <f t="shared" si="38"/>
        <v>0</v>
      </c>
      <c r="N309" s="241">
        <v>0</v>
      </c>
      <c r="O309" s="241">
        <v>0</v>
      </c>
      <c r="P309" s="241">
        <v>0</v>
      </c>
      <c r="Q309" s="241">
        <v>0</v>
      </c>
      <c r="R309" s="241">
        <v>0</v>
      </c>
      <c r="S309" s="240"/>
      <c r="T309" s="242">
        <f>SUM(F309+G309+H309+J309+K309+L309+N309+O309+P309+Q309+R309)</f>
        <v>9.9999999999999995E-7</v>
      </c>
      <c r="U309" s="122">
        <f t="shared" si="40"/>
        <v>0</v>
      </c>
      <c r="AC309" s="15"/>
      <c r="AD309" s="15"/>
      <c r="AE309" s="15"/>
      <c r="AF309" s="16"/>
    </row>
    <row r="310" spans="2:32" ht="15" x14ac:dyDescent="0.25">
      <c r="B310" s="236"/>
      <c r="C310" s="277"/>
      <c r="D310" s="238" t="str">
        <f t="shared" si="36"/>
        <v/>
      </c>
      <c r="E310" s="243">
        <f t="shared" si="37"/>
        <v>0</v>
      </c>
      <c r="F310" s="240">
        <v>9.9999999999999995E-7</v>
      </c>
      <c r="G310" s="241">
        <v>0</v>
      </c>
      <c r="H310" s="240">
        <v>0</v>
      </c>
      <c r="I310" s="30">
        <f t="shared" si="41"/>
        <v>0</v>
      </c>
      <c r="J310" s="241">
        <v>0</v>
      </c>
      <c r="K310" s="241">
        <v>0</v>
      </c>
      <c r="L310" s="241">
        <v>0</v>
      </c>
      <c r="M310" s="36">
        <f t="shared" si="38"/>
        <v>0</v>
      </c>
      <c r="N310" s="241">
        <v>0</v>
      </c>
      <c r="O310" s="241">
        <v>0</v>
      </c>
      <c r="P310" s="241">
        <v>0</v>
      </c>
      <c r="Q310" s="241">
        <v>0</v>
      </c>
      <c r="R310" s="241">
        <v>0</v>
      </c>
      <c r="S310" s="240"/>
      <c r="T310" s="242">
        <f t="shared" ref="T310:T315" si="43">SUM(F310+G310+H310+J310+K310+L310+N310+O310+P310+Q310+R310)</f>
        <v>9.9999999999999995E-7</v>
      </c>
      <c r="U310" s="122">
        <f t="shared" si="40"/>
        <v>0</v>
      </c>
      <c r="AC310" s="15"/>
      <c r="AD310" s="15"/>
      <c r="AE310" s="15"/>
      <c r="AF310" s="16"/>
    </row>
    <row r="311" spans="2:32" ht="15" x14ac:dyDescent="0.25">
      <c r="B311" s="236"/>
      <c r="C311" s="277"/>
      <c r="D311" s="238" t="str">
        <f t="shared" si="36"/>
        <v/>
      </c>
      <c r="E311" s="243">
        <f t="shared" si="37"/>
        <v>0</v>
      </c>
      <c r="F311" s="240">
        <v>9.9999999999999995E-7</v>
      </c>
      <c r="G311" s="241">
        <v>0</v>
      </c>
      <c r="H311" s="240">
        <v>0</v>
      </c>
      <c r="I311" s="30">
        <f t="shared" si="41"/>
        <v>0</v>
      </c>
      <c r="J311" s="241">
        <v>0</v>
      </c>
      <c r="K311" s="241">
        <v>0</v>
      </c>
      <c r="L311" s="241">
        <v>0</v>
      </c>
      <c r="M311" s="36">
        <f t="shared" si="38"/>
        <v>0</v>
      </c>
      <c r="N311" s="241">
        <v>0</v>
      </c>
      <c r="O311" s="241">
        <v>0</v>
      </c>
      <c r="P311" s="241">
        <v>0</v>
      </c>
      <c r="Q311" s="241">
        <v>0</v>
      </c>
      <c r="R311" s="241">
        <v>0</v>
      </c>
      <c r="S311" s="240"/>
      <c r="T311" s="242">
        <f t="shared" si="43"/>
        <v>9.9999999999999995E-7</v>
      </c>
      <c r="U311" s="122">
        <f t="shared" si="40"/>
        <v>0</v>
      </c>
      <c r="AC311" s="15"/>
      <c r="AD311" s="15"/>
      <c r="AE311" s="15"/>
      <c r="AF311" s="16"/>
    </row>
    <row r="312" spans="2:32" ht="15" x14ac:dyDescent="0.25">
      <c r="B312" s="236"/>
      <c r="C312" s="277"/>
      <c r="D312" s="238" t="str">
        <f t="shared" si="36"/>
        <v/>
      </c>
      <c r="E312" s="243">
        <f t="shared" si="37"/>
        <v>0</v>
      </c>
      <c r="F312" s="240">
        <v>9.9999999999999995E-7</v>
      </c>
      <c r="G312" s="241">
        <v>0</v>
      </c>
      <c r="H312" s="240">
        <v>0</v>
      </c>
      <c r="I312" s="30">
        <f t="shared" si="41"/>
        <v>0</v>
      </c>
      <c r="J312" s="241">
        <v>0</v>
      </c>
      <c r="K312" s="241">
        <v>0</v>
      </c>
      <c r="L312" s="241">
        <v>0</v>
      </c>
      <c r="M312" s="36">
        <f t="shared" si="38"/>
        <v>0</v>
      </c>
      <c r="N312" s="241">
        <v>0</v>
      </c>
      <c r="O312" s="241">
        <v>0</v>
      </c>
      <c r="P312" s="241">
        <v>0</v>
      </c>
      <c r="Q312" s="241">
        <v>0</v>
      </c>
      <c r="R312" s="241">
        <v>0</v>
      </c>
      <c r="S312" s="240"/>
      <c r="T312" s="242">
        <f t="shared" si="43"/>
        <v>9.9999999999999995E-7</v>
      </c>
      <c r="U312" s="122">
        <f t="shared" si="40"/>
        <v>0</v>
      </c>
      <c r="AC312" s="15"/>
      <c r="AD312" s="15"/>
      <c r="AE312" s="15"/>
      <c r="AF312" s="16"/>
    </row>
    <row r="313" spans="2:32" ht="15" x14ac:dyDescent="0.25">
      <c r="B313" s="236"/>
      <c r="C313" s="277"/>
      <c r="D313" s="238" t="str">
        <f t="shared" si="36"/>
        <v/>
      </c>
      <c r="E313" s="243">
        <f t="shared" si="37"/>
        <v>0</v>
      </c>
      <c r="F313" s="240">
        <v>9.9999999999999995E-7</v>
      </c>
      <c r="G313" s="241">
        <v>0</v>
      </c>
      <c r="H313" s="240">
        <v>0</v>
      </c>
      <c r="I313" s="30">
        <f t="shared" si="41"/>
        <v>0</v>
      </c>
      <c r="J313" s="241">
        <v>0</v>
      </c>
      <c r="K313" s="241">
        <v>0</v>
      </c>
      <c r="L313" s="241">
        <v>0</v>
      </c>
      <c r="M313" s="36">
        <f t="shared" si="38"/>
        <v>0</v>
      </c>
      <c r="N313" s="241">
        <v>0</v>
      </c>
      <c r="O313" s="241">
        <v>0</v>
      </c>
      <c r="P313" s="241">
        <v>0</v>
      </c>
      <c r="Q313" s="241">
        <v>0</v>
      </c>
      <c r="R313" s="241">
        <v>0</v>
      </c>
      <c r="S313" s="240"/>
      <c r="T313" s="242">
        <f t="shared" si="43"/>
        <v>9.9999999999999995E-7</v>
      </c>
      <c r="U313" s="122">
        <f t="shared" si="40"/>
        <v>0</v>
      </c>
      <c r="AC313" s="15"/>
      <c r="AD313" s="15"/>
      <c r="AE313" s="15"/>
      <c r="AF313" s="16"/>
    </row>
    <row r="314" spans="2:32" ht="15" x14ac:dyDescent="0.25">
      <c r="B314" s="236"/>
      <c r="C314" s="277"/>
      <c r="D314" s="238" t="str">
        <f t="shared" si="36"/>
        <v/>
      </c>
      <c r="E314" s="243">
        <f t="shared" si="37"/>
        <v>0</v>
      </c>
      <c r="F314" s="240">
        <v>9.9999999999999995E-7</v>
      </c>
      <c r="G314" s="241">
        <v>0</v>
      </c>
      <c r="H314" s="240">
        <v>0</v>
      </c>
      <c r="I314" s="30">
        <f t="shared" si="41"/>
        <v>0</v>
      </c>
      <c r="J314" s="241">
        <v>0</v>
      </c>
      <c r="K314" s="241">
        <v>0</v>
      </c>
      <c r="L314" s="241">
        <v>0</v>
      </c>
      <c r="M314" s="36">
        <f t="shared" si="38"/>
        <v>0</v>
      </c>
      <c r="N314" s="241">
        <v>0</v>
      </c>
      <c r="O314" s="241">
        <v>0</v>
      </c>
      <c r="P314" s="241">
        <v>0</v>
      </c>
      <c r="Q314" s="241">
        <v>0</v>
      </c>
      <c r="R314" s="241">
        <v>0</v>
      </c>
      <c r="S314" s="240"/>
      <c r="T314" s="242">
        <f t="shared" si="43"/>
        <v>9.9999999999999995E-7</v>
      </c>
      <c r="U314" s="122">
        <f t="shared" si="40"/>
        <v>0</v>
      </c>
      <c r="AC314" s="15"/>
      <c r="AD314" s="15"/>
      <c r="AE314" s="15"/>
      <c r="AF314" s="16"/>
    </row>
    <row r="315" spans="2:32" ht="15" x14ac:dyDescent="0.25">
      <c r="B315" s="236"/>
      <c r="C315" s="277"/>
      <c r="D315" s="238" t="str">
        <f t="shared" si="36"/>
        <v/>
      </c>
      <c r="E315" s="243">
        <f t="shared" si="37"/>
        <v>0</v>
      </c>
      <c r="F315" s="240">
        <v>9.9999999999999995E-7</v>
      </c>
      <c r="G315" s="241">
        <v>0</v>
      </c>
      <c r="H315" s="240">
        <v>0</v>
      </c>
      <c r="I315" s="30">
        <f t="shared" si="41"/>
        <v>0</v>
      </c>
      <c r="J315" s="241">
        <v>0</v>
      </c>
      <c r="K315" s="241">
        <v>0</v>
      </c>
      <c r="L315" s="241">
        <v>0</v>
      </c>
      <c r="M315" s="36">
        <f t="shared" si="38"/>
        <v>0</v>
      </c>
      <c r="N315" s="241">
        <v>0</v>
      </c>
      <c r="O315" s="241">
        <v>0</v>
      </c>
      <c r="P315" s="241">
        <v>0</v>
      </c>
      <c r="Q315" s="241">
        <v>0</v>
      </c>
      <c r="R315" s="241">
        <v>0</v>
      </c>
      <c r="S315" s="240"/>
      <c r="T315" s="242">
        <f t="shared" si="43"/>
        <v>9.9999999999999995E-7</v>
      </c>
      <c r="U315" s="122">
        <f t="shared" si="40"/>
        <v>0</v>
      </c>
    </row>
    <row r="316" spans="2:32" ht="13.5" thickBot="1" x14ac:dyDescent="0.3">
      <c r="B316" s="88" t="s">
        <v>205</v>
      </c>
      <c r="C316" s="89">
        <f>SUM(C293:C315)</f>
        <v>0</v>
      </c>
      <c r="D316" s="90"/>
      <c r="E316" s="32">
        <f>SUM(E293:E315)</f>
        <v>0</v>
      </c>
      <c r="F316" s="33">
        <f>SUM(F293:F315)</f>
        <v>2.3000000000000007E-5</v>
      </c>
      <c r="G316" s="55">
        <f>SUM(G293:G315)</f>
        <v>0</v>
      </c>
      <c r="H316" s="55">
        <f>SUM(H293:H315)</f>
        <v>0</v>
      </c>
      <c r="I316" s="58"/>
      <c r="J316" s="55">
        <f>SUM(J293:J315)</f>
        <v>0</v>
      </c>
      <c r="K316" s="55">
        <f>SUM(K293:K315)</f>
        <v>0</v>
      </c>
      <c r="L316" s="55">
        <f>SUM(L293:L315)</f>
        <v>0</v>
      </c>
      <c r="M316" s="56"/>
      <c r="N316" s="55">
        <f>SUM(N293:N315)</f>
        <v>0</v>
      </c>
      <c r="O316" s="55">
        <f>SUM(O293:O315)</f>
        <v>0</v>
      </c>
      <c r="P316" s="55">
        <f>SUM(P293:P315)</f>
        <v>0</v>
      </c>
      <c r="Q316" s="55">
        <f>SUM(Q293:Q315)</f>
        <v>0</v>
      </c>
      <c r="R316" s="55">
        <f>SUM(R293:R315)</f>
        <v>0</v>
      </c>
      <c r="S316" s="55"/>
      <c r="T316" s="57">
        <f>SUM(T293:T315)</f>
        <v>2.3000000000000007E-5</v>
      </c>
      <c r="U316" s="122">
        <f t="shared" si="40"/>
        <v>0</v>
      </c>
    </row>
    <row r="317" spans="2:32" ht="13.5" thickBot="1" x14ac:dyDescent="0.3">
      <c r="B317" s="244"/>
      <c r="C317" s="246"/>
      <c r="D317" s="245"/>
      <c r="E317" s="245"/>
      <c r="F317" s="245"/>
      <c r="G317" s="245"/>
      <c r="H317" s="245"/>
      <c r="I317" s="245"/>
      <c r="J317" s="245"/>
      <c r="K317" s="245"/>
      <c r="L317" s="245"/>
      <c r="M317" s="245"/>
      <c r="N317" s="245"/>
      <c r="O317" s="245"/>
      <c r="P317" s="245"/>
      <c r="Q317" s="245"/>
      <c r="R317" s="245"/>
      <c r="S317" s="245"/>
      <c r="T317" s="247"/>
    </row>
    <row r="318" spans="2:32" x14ac:dyDescent="0.25">
      <c r="B318" s="463" t="s">
        <v>55</v>
      </c>
      <c r="C318" s="464"/>
      <c r="D318" s="464"/>
      <c r="E318" s="464"/>
      <c r="F318" s="464"/>
      <c r="G318" s="464"/>
      <c r="H318" s="464"/>
      <c r="I318" s="464"/>
      <c r="J318" s="464"/>
      <c r="K318" s="464"/>
      <c r="L318" s="464"/>
      <c r="M318" s="464"/>
      <c r="N318" s="464"/>
      <c r="O318" s="464"/>
      <c r="P318" s="464"/>
      <c r="Q318" s="464"/>
      <c r="R318" s="464"/>
      <c r="S318" s="512"/>
      <c r="T318" s="61" t="s">
        <v>200</v>
      </c>
    </row>
    <row r="319" spans="2:32" x14ac:dyDescent="0.25">
      <c r="B319" s="278"/>
      <c r="C319" s="513"/>
      <c r="D319" s="514"/>
      <c r="E319" s="514"/>
      <c r="F319" s="514"/>
      <c r="G319" s="514"/>
      <c r="H319" s="514"/>
      <c r="I319" s="514"/>
      <c r="J319" s="514"/>
      <c r="K319" s="514"/>
      <c r="L319" s="514"/>
      <c r="M319" s="514"/>
      <c r="N319" s="514"/>
      <c r="O319" s="514"/>
      <c r="P319" s="514"/>
      <c r="Q319" s="514"/>
      <c r="R319" s="514"/>
      <c r="S319" s="514"/>
      <c r="T319" s="248">
        <v>0</v>
      </c>
    </row>
    <row r="320" spans="2:32" x14ac:dyDescent="0.25">
      <c r="B320" s="278"/>
      <c r="C320" s="507"/>
      <c r="D320" s="508"/>
      <c r="E320" s="508"/>
      <c r="F320" s="508"/>
      <c r="G320" s="508"/>
      <c r="H320" s="508"/>
      <c r="I320" s="508"/>
      <c r="J320" s="508"/>
      <c r="K320" s="508"/>
      <c r="L320" s="508"/>
      <c r="M320" s="508"/>
      <c r="N320" s="508"/>
      <c r="O320" s="508"/>
      <c r="P320" s="508"/>
      <c r="Q320" s="508"/>
      <c r="R320" s="508"/>
      <c r="S320" s="508"/>
      <c r="T320" s="248">
        <v>0</v>
      </c>
    </row>
    <row r="321" spans="2:20" x14ac:dyDescent="0.25">
      <c r="B321" s="278"/>
      <c r="C321" s="507"/>
      <c r="D321" s="508"/>
      <c r="E321" s="508"/>
      <c r="F321" s="508"/>
      <c r="G321" s="508"/>
      <c r="H321" s="508"/>
      <c r="I321" s="508"/>
      <c r="J321" s="508"/>
      <c r="K321" s="508"/>
      <c r="L321" s="508"/>
      <c r="M321" s="508"/>
      <c r="N321" s="508"/>
      <c r="O321" s="508"/>
      <c r="P321" s="508"/>
      <c r="Q321" s="508"/>
      <c r="R321" s="508"/>
      <c r="S321" s="508"/>
      <c r="T321" s="248">
        <v>0</v>
      </c>
    </row>
    <row r="322" spans="2:20" x14ac:dyDescent="0.25">
      <c r="B322" s="278"/>
      <c r="C322" s="507"/>
      <c r="D322" s="508"/>
      <c r="E322" s="508"/>
      <c r="F322" s="508"/>
      <c r="G322" s="508"/>
      <c r="H322" s="508"/>
      <c r="I322" s="508"/>
      <c r="J322" s="508"/>
      <c r="K322" s="508"/>
      <c r="L322" s="508"/>
      <c r="M322" s="508"/>
      <c r="N322" s="508"/>
      <c r="O322" s="508"/>
      <c r="P322" s="508"/>
      <c r="Q322" s="508"/>
      <c r="R322" s="508"/>
      <c r="S322" s="508"/>
      <c r="T322" s="248">
        <v>0</v>
      </c>
    </row>
    <row r="323" spans="2:20" x14ac:dyDescent="0.25">
      <c r="B323" s="278"/>
      <c r="C323" s="507"/>
      <c r="D323" s="508"/>
      <c r="E323" s="508"/>
      <c r="F323" s="508"/>
      <c r="G323" s="508"/>
      <c r="H323" s="508"/>
      <c r="I323" s="508"/>
      <c r="J323" s="508"/>
      <c r="K323" s="508"/>
      <c r="L323" s="508"/>
      <c r="M323" s="508"/>
      <c r="N323" s="508"/>
      <c r="O323" s="508"/>
      <c r="P323" s="508"/>
      <c r="Q323" s="508"/>
      <c r="R323" s="508"/>
      <c r="S323" s="508"/>
      <c r="T323" s="248">
        <v>0</v>
      </c>
    </row>
    <row r="324" spans="2:20" x14ac:dyDescent="0.25">
      <c r="B324" s="278"/>
      <c r="C324" s="507"/>
      <c r="D324" s="508"/>
      <c r="E324" s="508"/>
      <c r="F324" s="508"/>
      <c r="G324" s="508"/>
      <c r="H324" s="508"/>
      <c r="I324" s="508"/>
      <c r="J324" s="508"/>
      <c r="K324" s="508"/>
      <c r="L324" s="508"/>
      <c r="M324" s="508"/>
      <c r="N324" s="508"/>
      <c r="O324" s="508"/>
      <c r="P324" s="508"/>
      <c r="Q324" s="508"/>
      <c r="R324" s="508"/>
      <c r="S324" s="508"/>
      <c r="T324" s="248">
        <v>0</v>
      </c>
    </row>
    <row r="325" spans="2:20" x14ac:dyDescent="0.25">
      <c r="B325" s="278"/>
      <c r="C325" s="507"/>
      <c r="D325" s="508"/>
      <c r="E325" s="508"/>
      <c r="F325" s="508"/>
      <c r="G325" s="508"/>
      <c r="H325" s="508"/>
      <c r="I325" s="508"/>
      <c r="J325" s="508"/>
      <c r="K325" s="508"/>
      <c r="L325" s="508"/>
      <c r="M325" s="508"/>
      <c r="N325" s="508"/>
      <c r="O325" s="508"/>
      <c r="P325" s="508"/>
      <c r="Q325" s="508"/>
      <c r="R325" s="508"/>
      <c r="S325" s="508"/>
      <c r="T325" s="248">
        <v>0</v>
      </c>
    </row>
    <row r="326" spans="2:20" x14ac:dyDescent="0.25">
      <c r="B326" s="278"/>
      <c r="C326" s="507"/>
      <c r="D326" s="508"/>
      <c r="E326" s="508"/>
      <c r="F326" s="508"/>
      <c r="G326" s="508"/>
      <c r="H326" s="508"/>
      <c r="I326" s="508"/>
      <c r="J326" s="508"/>
      <c r="K326" s="508"/>
      <c r="L326" s="508"/>
      <c r="M326" s="508"/>
      <c r="N326" s="508"/>
      <c r="O326" s="508"/>
      <c r="P326" s="508"/>
      <c r="Q326" s="508"/>
      <c r="R326" s="508"/>
      <c r="S326" s="508"/>
      <c r="T326" s="248">
        <v>0</v>
      </c>
    </row>
    <row r="327" spans="2:20" x14ac:dyDescent="0.25">
      <c r="B327" s="278"/>
      <c r="C327" s="507"/>
      <c r="D327" s="508"/>
      <c r="E327" s="508"/>
      <c r="F327" s="508"/>
      <c r="G327" s="508"/>
      <c r="H327" s="508"/>
      <c r="I327" s="508"/>
      <c r="J327" s="508"/>
      <c r="K327" s="508"/>
      <c r="L327" s="508"/>
      <c r="M327" s="508"/>
      <c r="N327" s="508"/>
      <c r="O327" s="508"/>
      <c r="P327" s="508"/>
      <c r="Q327" s="508"/>
      <c r="R327" s="508"/>
      <c r="S327" s="508"/>
      <c r="T327" s="248">
        <v>0</v>
      </c>
    </row>
    <row r="328" spans="2:20" x14ac:dyDescent="0.25">
      <c r="B328" s="278"/>
      <c r="C328" s="519"/>
      <c r="D328" s="520"/>
      <c r="E328" s="520"/>
      <c r="F328" s="520"/>
      <c r="G328" s="520"/>
      <c r="H328" s="520"/>
      <c r="I328" s="520"/>
      <c r="J328" s="520"/>
      <c r="K328" s="520"/>
      <c r="L328" s="520"/>
      <c r="M328" s="520"/>
      <c r="N328" s="520"/>
      <c r="O328" s="520"/>
      <c r="P328" s="520"/>
      <c r="Q328" s="520"/>
      <c r="R328" s="520"/>
      <c r="S328" s="520"/>
      <c r="T328" s="248">
        <v>0</v>
      </c>
    </row>
    <row r="329" spans="2:20" ht="13.5" thickBot="1" x14ac:dyDescent="0.3">
      <c r="B329" s="60" t="s">
        <v>206</v>
      </c>
      <c r="C329" s="279"/>
      <c r="D329" s="250"/>
      <c r="E329" s="250"/>
      <c r="F329" s="250"/>
      <c r="G329" s="250"/>
      <c r="H329" s="250"/>
      <c r="I329" s="250"/>
      <c r="J329" s="250"/>
      <c r="K329" s="250"/>
      <c r="L329" s="250"/>
      <c r="M329" s="250"/>
      <c r="N329" s="250"/>
      <c r="O329" s="250"/>
      <c r="P329" s="250"/>
      <c r="Q329" s="250"/>
      <c r="R329" s="250"/>
      <c r="S329" s="250"/>
      <c r="T329" s="35">
        <f>SUM(T319:T328)</f>
        <v>0</v>
      </c>
    </row>
    <row r="330" spans="2:20" ht="13.5" thickBot="1" x14ac:dyDescent="0.3">
      <c r="B330" s="74"/>
      <c r="C330" s="75"/>
      <c r="D330" s="245"/>
      <c r="E330" s="245"/>
      <c r="F330" s="245"/>
      <c r="G330" s="245"/>
      <c r="H330" s="245"/>
      <c r="I330" s="245"/>
      <c r="J330" s="245"/>
      <c r="K330" s="245"/>
      <c r="L330" s="245"/>
      <c r="M330" s="245"/>
      <c r="N330" s="245"/>
      <c r="O330" s="245"/>
      <c r="P330" s="245"/>
      <c r="Q330" s="245"/>
      <c r="R330" s="245"/>
      <c r="S330" s="245"/>
      <c r="T330" s="247"/>
    </row>
    <row r="331" spans="2:20" ht="39.6" customHeight="1" x14ac:dyDescent="0.25">
      <c r="B331" s="497" t="s">
        <v>211</v>
      </c>
      <c r="C331" s="498"/>
      <c r="D331" s="498"/>
      <c r="E331" s="498"/>
      <c r="F331" s="498"/>
      <c r="G331" s="498"/>
      <c r="H331" s="498"/>
      <c r="I331" s="498"/>
      <c r="J331" s="498"/>
      <c r="K331" s="498"/>
      <c r="L331" s="498"/>
      <c r="M331" s="498"/>
      <c r="N331" s="498"/>
      <c r="O331" s="499"/>
      <c r="P331" s="59" t="s">
        <v>56</v>
      </c>
      <c r="Q331" s="59" t="s">
        <v>209</v>
      </c>
      <c r="R331" s="59" t="s">
        <v>57</v>
      </c>
      <c r="S331" s="67" t="s">
        <v>245</v>
      </c>
      <c r="T331" s="61" t="s">
        <v>200</v>
      </c>
    </row>
    <row r="332" spans="2:20" x14ac:dyDescent="0.25">
      <c r="B332" s="236"/>
      <c r="C332" s="568"/>
      <c r="D332" s="569"/>
      <c r="E332" s="569"/>
      <c r="F332" s="569"/>
      <c r="G332" s="569"/>
      <c r="H332" s="569"/>
      <c r="I332" s="569"/>
      <c r="J332" s="569"/>
      <c r="K332" s="569"/>
      <c r="L332" s="569"/>
      <c r="M332" s="569"/>
      <c r="N332" s="569"/>
      <c r="O332" s="570"/>
      <c r="P332" s="240"/>
      <c r="Q332" s="334">
        <v>0</v>
      </c>
      <c r="R332" s="277"/>
      <c r="S332" s="240">
        <v>0</v>
      </c>
      <c r="T332" s="242" t="str">
        <f t="shared" ref="T332:T341" si="44">IF(P332="Purchase",Q332/R332,IF(P332="Rental",S332,IF(Q332+R332+S332&gt;0,"error","")))</f>
        <v/>
      </c>
    </row>
    <row r="333" spans="2:20" x14ac:dyDescent="0.25">
      <c r="B333" s="236"/>
      <c r="C333" s="561"/>
      <c r="D333" s="483"/>
      <c r="E333" s="483"/>
      <c r="F333" s="483"/>
      <c r="G333" s="483"/>
      <c r="H333" s="483"/>
      <c r="I333" s="483"/>
      <c r="J333" s="483"/>
      <c r="K333" s="483"/>
      <c r="L333" s="483"/>
      <c r="M333" s="483"/>
      <c r="N333" s="483"/>
      <c r="O333" s="562"/>
      <c r="P333" s="240"/>
      <c r="Q333" s="334">
        <v>0</v>
      </c>
      <c r="R333" s="277"/>
      <c r="S333" s="240">
        <v>0</v>
      </c>
      <c r="T333" s="242" t="str">
        <f t="shared" si="44"/>
        <v/>
      </c>
    </row>
    <row r="334" spans="2:20" x14ac:dyDescent="0.25">
      <c r="B334" s="236"/>
      <c r="C334" s="561"/>
      <c r="D334" s="483"/>
      <c r="E334" s="483"/>
      <c r="F334" s="483"/>
      <c r="G334" s="483"/>
      <c r="H334" s="483"/>
      <c r="I334" s="483"/>
      <c r="J334" s="483"/>
      <c r="K334" s="483"/>
      <c r="L334" s="483"/>
      <c r="M334" s="483"/>
      <c r="N334" s="483"/>
      <c r="O334" s="562"/>
      <c r="P334" s="240"/>
      <c r="Q334" s="334">
        <v>0</v>
      </c>
      <c r="R334" s="277"/>
      <c r="S334" s="240">
        <v>0</v>
      </c>
      <c r="T334" s="242" t="str">
        <f t="shared" si="44"/>
        <v/>
      </c>
    </row>
    <row r="335" spans="2:20" x14ac:dyDescent="0.25">
      <c r="B335" s="236"/>
      <c r="C335" s="561"/>
      <c r="D335" s="483"/>
      <c r="E335" s="483"/>
      <c r="F335" s="483"/>
      <c r="G335" s="483"/>
      <c r="H335" s="483"/>
      <c r="I335" s="483"/>
      <c r="J335" s="483"/>
      <c r="K335" s="483"/>
      <c r="L335" s="483"/>
      <c r="M335" s="483"/>
      <c r="N335" s="483"/>
      <c r="O335" s="562"/>
      <c r="P335" s="240"/>
      <c r="Q335" s="334">
        <v>0</v>
      </c>
      <c r="R335" s="277"/>
      <c r="S335" s="240">
        <v>0</v>
      </c>
      <c r="T335" s="242" t="str">
        <f t="shared" si="44"/>
        <v/>
      </c>
    </row>
    <row r="336" spans="2:20" x14ac:dyDescent="0.25">
      <c r="B336" s="236"/>
      <c r="C336" s="561"/>
      <c r="D336" s="483"/>
      <c r="E336" s="483"/>
      <c r="F336" s="483"/>
      <c r="G336" s="483"/>
      <c r="H336" s="483"/>
      <c r="I336" s="483"/>
      <c r="J336" s="483"/>
      <c r="K336" s="483"/>
      <c r="L336" s="483"/>
      <c r="M336" s="483"/>
      <c r="N336" s="483"/>
      <c r="O336" s="562"/>
      <c r="P336" s="240"/>
      <c r="Q336" s="334">
        <v>0</v>
      </c>
      <c r="R336" s="277"/>
      <c r="S336" s="240">
        <v>0</v>
      </c>
      <c r="T336" s="242" t="str">
        <f t="shared" si="44"/>
        <v/>
      </c>
    </row>
    <row r="337" spans="2:20" x14ac:dyDescent="0.25">
      <c r="B337" s="236"/>
      <c r="C337" s="561"/>
      <c r="D337" s="483"/>
      <c r="E337" s="483"/>
      <c r="F337" s="483"/>
      <c r="G337" s="483"/>
      <c r="H337" s="483"/>
      <c r="I337" s="483"/>
      <c r="J337" s="483"/>
      <c r="K337" s="483"/>
      <c r="L337" s="483"/>
      <c r="M337" s="483"/>
      <c r="N337" s="483"/>
      <c r="O337" s="562"/>
      <c r="P337" s="240"/>
      <c r="Q337" s="334">
        <v>0</v>
      </c>
      <c r="R337" s="277"/>
      <c r="S337" s="240">
        <v>0</v>
      </c>
      <c r="T337" s="242" t="str">
        <f t="shared" si="44"/>
        <v/>
      </c>
    </row>
    <row r="338" spans="2:20" x14ac:dyDescent="0.25">
      <c r="B338" s="236"/>
      <c r="C338" s="561"/>
      <c r="D338" s="483"/>
      <c r="E338" s="483"/>
      <c r="F338" s="483"/>
      <c r="G338" s="483"/>
      <c r="H338" s="483"/>
      <c r="I338" s="483"/>
      <c r="J338" s="483"/>
      <c r="K338" s="483"/>
      <c r="L338" s="483"/>
      <c r="M338" s="483"/>
      <c r="N338" s="483"/>
      <c r="O338" s="562"/>
      <c r="P338" s="240"/>
      <c r="Q338" s="334">
        <v>0</v>
      </c>
      <c r="R338" s="277"/>
      <c r="S338" s="240">
        <v>0</v>
      </c>
      <c r="T338" s="242" t="str">
        <f t="shared" si="44"/>
        <v/>
      </c>
    </row>
    <row r="339" spans="2:20" x14ac:dyDescent="0.25">
      <c r="B339" s="236"/>
      <c r="C339" s="561"/>
      <c r="D339" s="483"/>
      <c r="E339" s="483"/>
      <c r="F339" s="483"/>
      <c r="G339" s="483"/>
      <c r="H339" s="483"/>
      <c r="I339" s="483"/>
      <c r="J339" s="483"/>
      <c r="K339" s="483"/>
      <c r="L339" s="483"/>
      <c r="M339" s="483"/>
      <c r="N339" s="483"/>
      <c r="O339" s="562"/>
      <c r="P339" s="240"/>
      <c r="Q339" s="334">
        <v>0</v>
      </c>
      <c r="R339" s="277"/>
      <c r="S339" s="240">
        <v>0</v>
      </c>
      <c r="T339" s="242" t="str">
        <f t="shared" si="44"/>
        <v/>
      </c>
    </row>
    <row r="340" spans="2:20" x14ac:dyDescent="0.25">
      <c r="B340" s="236"/>
      <c r="C340" s="561"/>
      <c r="D340" s="483"/>
      <c r="E340" s="483"/>
      <c r="F340" s="483"/>
      <c r="G340" s="483"/>
      <c r="H340" s="483"/>
      <c r="I340" s="483"/>
      <c r="J340" s="483"/>
      <c r="K340" s="483"/>
      <c r="L340" s="483"/>
      <c r="M340" s="483"/>
      <c r="N340" s="483"/>
      <c r="O340" s="562"/>
      <c r="P340" s="240"/>
      <c r="Q340" s="334">
        <v>0</v>
      </c>
      <c r="R340" s="277"/>
      <c r="S340" s="240">
        <v>0</v>
      </c>
      <c r="T340" s="242" t="str">
        <f t="shared" si="44"/>
        <v/>
      </c>
    </row>
    <row r="341" spans="2:20" x14ac:dyDescent="0.25">
      <c r="B341" s="236"/>
      <c r="C341" s="563"/>
      <c r="D341" s="564"/>
      <c r="E341" s="564"/>
      <c r="F341" s="564"/>
      <c r="G341" s="564"/>
      <c r="H341" s="564"/>
      <c r="I341" s="564"/>
      <c r="J341" s="564"/>
      <c r="K341" s="564"/>
      <c r="L341" s="564"/>
      <c r="M341" s="564"/>
      <c r="N341" s="564"/>
      <c r="O341" s="565"/>
      <c r="P341" s="240"/>
      <c r="Q341" s="334">
        <v>0</v>
      </c>
      <c r="R341" s="277"/>
      <c r="S341" s="240">
        <v>0</v>
      </c>
      <c r="T341" s="242" t="str">
        <f t="shared" si="44"/>
        <v/>
      </c>
    </row>
    <row r="342" spans="2:20" ht="13.5" thickBot="1" x14ac:dyDescent="0.3">
      <c r="B342" s="60" t="s">
        <v>207</v>
      </c>
      <c r="C342" s="279"/>
      <c r="D342" s="249"/>
      <c r="E342" s="249"/>
      <c r="F342" s="249"/>
      <c r="G342" s="249"/>
      <c r="H342" s="249"/>
      <c r="I342" s="249"/>
      <c r="J342" s="249"/>
      <c r="K342" s="249"/>
      <c r="L342" s="249"/>
      <c r="M342" s="249"/>
      <c r="N342" s="249"/>
      <c r="O342" s="253"/>
      <c r="P342" s="253"/>
      <c r="Q342" s="253"/>
      <c r="R342" s="253"/>
      <c r="S342" s="253"/>
      <c r="T342" s="66">
        <f>SUM(T332:T341)</f>
        <v>0</v>
      </c>
    </row>
    <row r="343" spans="2:20" ht="13.5" thickBot="1" x14ac:dyDescent="0.3">
      <c r="B343" s="74"/>
      <c r="C343" s="281"/>
      <c r="D343" s="282"/>
      <c r="E343" s="282"/>
      <c r="F343" s="282"/>
      <c r="G343" s="282"/>
      <c r="H343" s="282"/>
      <c r="I343" s="282"/>
      <c r="J343" s="282"/>
      <c r="K343" s="282"/>
      <c r="L343" s="282"/>
      <c r="M343" s="282"/>
      <c r="N343" s="282"/>
      <c r="O343" s="282"/>
      <c r="P343" s="282"/>
      <c r="Q343" s="282"/>
      <c r="R343" s="282"/>
      <c r="S343" s="282"/>
      <c r="T343" s="82"/>
    </row>
    <row r="344" spans="2:20" x14ac:dyDescent="0.25">
      <c r="B344" s="503" t="s">
        <v>58</v>
      </c>
      <c r="C344" s="504"/>
      <c r="D344" s="504"/>
      <c r="E344" s="504"/>
      <c r="F344" s="504"/>
      <c r="G344" s="505"/>
      <c r="H344" s="505"/>
      <c r="I344" s="505"/>
      <c r="J344" s="505"/>
      <c r="K344" s="505"/>
      <c r="L344" s="505"/>
      <c r="M344" s="505"/>
      <c r="N344" s="505"/>
      <c r="O344" s="505"/>
      <c r="P344" s="505"/>
      <c r="Q344" s="505"/>
      <c r="R344" s="505"/>
      <c r="S344" s="506"/>
      <c r="T344" s="81" t="s">
        <v>200</v>
      </c>
    </row>
    <row r="345" spans="2:20" ht="13.15" customHeight="1" x14ac:dyDescent="0.25">
      <c r="B345" s="78" t="s">
        <v>59</v>
      </c>
      <c r="C345" s="500" t="s">
        <v>60</v>
      </c>
      <c r="D345" s="501"/>
      <c r="E345" s="501"/>
      <c r="F345" s="501"/>
      <c r="G345" s="501"/>
      <c r="H345" s="501"/>
      <c r="I345" s="501"/>
      <c r="J345" s="501"/>
      <c r="K345" s="501"/>
      <c r="L345" s="501"/>
      <c r="M345" s="501"/>
      <c r="N345" s="501"/>
      <c r="O345" s="501"/>
      <c r="P345" s="501"/>
      <c r="Q345" s="501"/>
      <c r="R345" s="72"/>
      <c r="S345" s="72"/>
      <c r="T345" s="80"/>
    </row>
    <row r="346" spans="2:20" x14ac:dyDescent="0.25">
      <c r="B346" s="236"/>
      <c r="C346" s="490"/>
      <c r="D346" s="490"/>
      <c r="E346" s="490"/>
      <c r="F346" s="490"/>
      <c r="G346" s="490"/>
      <c r="H346" s="490"/>
      <c r="I346" s="490"/>
      <c r="J346" s="490"/>
      <c r="K346" s="490"/>
      <c r="L346" s="490"/>
      <c r="M346" s="490"/>
      <c r="N346" s="490"/>
      <c r="O346" s="490"/>
      <c r="P346" s="490"/>
      <c r="Q346" s="490"/>
      <c r="R346" s="488"/>
      <c r="S346" s="489"/>
      <c r="T346" s="259">
        <v>0</v>
      </c>
    </row>
    <row r="347" spans="2:20" x14ac:dyDescent="0.25">
      <c r="B347" s="236"/>
      <c r="C347" s="490"/>
      <c r="D347" s="490"/>
      <c r="E347" s="490"/>
      <c r="F347" s="490"/>
      <c r="G347" s="490"/>
      <c r="H347" s="490"/>
      <c r="I347" s="490"/>
      <c r="J347" s="490"/>
      <c r="K347" s="490"/>
      <c r="L347" s="490"/>
      <c r="M347" s="490"/>
      <c r="N347" s="490"/>
      <c r="O347" s="490"/>
      <c r="P347" s="490"/>
      <c r="Q347" s="490"/>
      <c r="R347" s="478"/>
      <c r="S347" s="479"/>
      <c r="T347" s="259">
        <v>0</v>
      </c>
    </row>
    <row r="348" spans="2:20" x14ac:dyDescent="0.25">
      <c r="B348" s="236"/>
      <c r="C348" s="490"/>
      <c r="D348" s="490"/>
      <c r="E348" s="490"/>
      <c r="F348" s="490"/>
      <c r="G348" s="490"/>
      <c r="H348" s="490"/>
      <c r="I348" s="490"/>
      <c r="J348" s="490"/>
      <c r="K348" s="490"/>
      <c r="L348" s="490"/>
      <c r="M348" s="490"/>
      <c r="N348" s="490"/>
      <c r="O348" s="490"/>
      <c r="P348" s="490"/>
      <c r="Q348" s="490"/>
      <c r="R348" s="478"/>
      <c r="S348" s="479"/>
      <c r="T348" s="259">
        <v>0</v>
      </c>
    </row>
    <row r="349" spans="2:20" x14ac:dyDescent="0.25">
      <c r="B349" s="236"/>
      <c r="C349" s="490"/>
      <c r="D349" s="490"/>
      <c r="E349" s="490"/>
      <c r="F349" s="490"/>
      <c r="G349" s="490"/>
      <c r="H349" s="490"/>
      <c r="I349" s="490"/>
      <c r="J349" s="490"/>
      <c r="K349" s="490"/>
      <c r="L349" s="490"/>
      <c r="M349" s="490"/>
      <c r="N349" s="490"/>
      <c r="O349" s="490"/>
      <c r="P349" s="490"/>
      <c r="Q349" s="490"/>
      <c r="R349" s="478"/>
      <c r="S349" s="479"/>
      <c r="T349" s="259">
        <v>0</v>
      </c>
    </row>
    <row r="350" spans="2:20" x14ac:dyDescent="0.25">
      <c r="B350" s="236"/>
      <c r="C350" s="490"/>
      <c r="D350" s="490"/>
      <c r="E350" s="490"/>
      <c r="F350" s="490"/>
      <c r="G350" s="490"/>
      <c r="H350" s="490"/>
      <c r="I350" s="490"/>
      <c r="J350" s="490"/>
      <c r="K350" s="490"/>
      <c r="L350" s="490"/>
      <c r="M350" s="490"/>
      <c r="N350" s="490"/>
      <c r="O350" s="490"/>
      <c r="P350" s="490"/>
      <c r="Q350" s="490"/>
      <c r="R350" s="478"/>
      <c r="S350" s="479"/>
      <c r="T350" s="259">
        <v>0</v>
      </c>
    </row>
    <row r="351" spans="2:20" x14ac:dyDescent="0.25">
      <c r="B351" s="236"/>
      <c r="C351" s="502"/>
      <c r="D351" s="502"/>
      <c r="E351" s="502"/>
      <c r="F351" s="502"/>
      <c r="G351" s="502"/>
      <c r="H351" s="502"/>
      <c r="I351" s="502"/>
      <c r="J351" s="502"/>
      <c r="K351" s="502"/>
      <c r="L351" s="502"/>
      <c r="M351" s="502"/>
      <c r="N351" s="502"/>
      <c r="O351" s="502"/>
      <c r="P351" s="502"/>
      <c r="Q351" s="502"/>
      <c r="R351" s="478"/>
      <c r="S351" s="479"/>
      <c r="T351" s="259">
        <v>0</v>
      </c>
    </row>
    <row r="352" spans="2:20" x14ac:dyDescent="0.25">
      <c r="B352" s="236"/>
      <c r="C352" s="502"/>
      <c r="D352" s="502"/>
      <c r="E352" s="502"/>
      <c r="F352" s="502"/>
      <c r="G352" s="502"/>
      <c r="H352" s="502"/>
      <c r="I352" s="502"/>
      <c r="J352" s="502"/>
      <c r="K352" s="502"/>
      <c r="L352" s="502"/>
      <c r="M352" s="502"/>
      <c r="N352" s="502"/>
      <c r="O352" s="502"/>
      <c r="P352" s="502"/>
      <c r="Q352" s="502"/>
      <c r="R352" s="478"/>
      <c r="S352" s="479"/>
      <c r="T352" s="259">
        <v>0</v>
      </c>
    </row>
    <row r="353" spans="2:32" x14ac:dyDescent="0.25">
      <c r="B353" s="236"/>
      <c r="C353" s="502"/>
      <c r="D353" s="502"/>
      <c r="E353" s="502"/>
      <c r="F353" s="502"/>
      <c r="G353" s="502"/>
      <c r="H353" s="502"/>
      <c r="I353" s="502"/>
      <c r="J353" s="502"/>
      <c r="K353" s="502"/>
      <c r="L353" s="502"/>
      <c r="M353" s="502"/>
      <c r="N353" s="502"/>
      <c r="O353" s="502"/>
      <c r="P353" s="502"/>
      <c r="Q353" s="502"/>
      <c r="R353" s="478"/>
      <c r="S353" s="479"/>
      <c r="T353" s="259">
        <v>0</v>
      </c>
    </row>
    <row r="354" spans="2:32" x14ac:dyDescent="0.25">
      <c r="B354" s="236"/>
      <c r="C354" s="502"/>
      <c r="D354" s="502"/>
      <c r="E354" s="502"/>
      <c r="F354" s="502"/>
      <c r="G354" s="502"/>
      <c r="H354" s="502"/>
      <c r="I354" s="502"/>
      <c r="J354" s="502"/>
      <c r="K354" s="502"/>
      <c r="L354" s="502"/>
      <c r="M354" s="502"/>
      <c r="N354" s="502"/>
      <c r="O354" s="502"/>
      <c r="P354" s="502"/>
      <c r="Q354" s="502"/>
      <c r="R354" s="478"/>
      <c r="S354" s="479"/>
      <c r="T354" s="259">
        <v>0</v>
      </c>
    </row>
    <row r="355" spans="2:32" x14ac:dyDescent="0.25">
      <c r="B355" s="296"/>
      <c r="C355" s="491"/>
      <c r="D355" s="491"/>
      <c r="E355" s="491"/>
      <c r="F355" s="491"/>
      <c r="G355" s="491"/>
      <c r="H355" s="491"/>
      <c r="I355" s="491"/>
      <c r="J355" s="491"/>
      <c r="K355" s="491"/>
      <c r="L355" s="491"/>
      <c r="M355" s="491"/>
      <c r="N355" s="491"/>
      <c r="O355" s="491"/>
      <c r="P355" s="491"/>
      <c r="Q355" s="491"/>
      <c r="R355" s="480"/>
      <c r="S355" s="481"/>
      <c r="T355" s="286">
        <v>0</v>
      </c>
    </row>
    <row r="356" spans="2:32" ht="13.5" thickBot="1" x14ac:dyDescent="0.3">
      <c r="B356" s="60" t="s">
        <v>208</v>
      </c>
      <c r="C356" s="254"/>
      <c r="D356" s="253"/>
      <c r="E356" s="253"/>
      <c r="F356" s="253"/>
      <c r="G356" s="253"/>
      <c r="H356" s="253"/>
      <c r="I356" s="253"/>
      <c r="J356" s="253"/>
      <c r="K356" s="253"/>
      <c r="L356" s="253"/>
      <c r="M356" s="253"/>
      <c r="N356" s="253"/>
      <c r="O356" s="253"/>
      <c r="P356" s="253"/>
      <c r="Q356" s="255"/>
      <c r="R356" s="252"/>
      <c r="S356" s="255"/>
      <c r="T356" s="333">
        <f>SUM(T346:T355)</f>
        <v>0</v>
      </c>
    </row>
    <row r="357" spans="2:32" ht="13.9" customHeight="1" thickBot="1" x14ac:dyDescent="0.3">
      <c r="B357" s="447" t="str">
        <f xml:space="preserve"> "Total " &amp;B290</f>
        <v>Total Thickthorn Park &amp; Ride</v>
      </c>
      <c r="C357" s="492"/>
      <c r="D357" s="493"/>
      <c r="E357" s="493"/>
      <c r="F357" s="493"/>
      <c r="G357" s="493"/>
      <c r="H357" s="493"/>
      <c r="I357" s="493"/>
      <c r="J357" s="493"/>
      <c r="K357" s="493"/>
      <c r="L357" s="493"/>
      <c r="M357" s="493"/>
      <c r="N357" s="493"/>
      <c r="O357" s="448" t="s">
        <v>201</v>
      </c>
      <c r="P357" s="449"/>
      <c r="Q357" s="449"/>
      <c r="R357" s="449"/>
      <c r="S357" s="449"/>
      <c r="T357" s="73">
        <f>T316+T329+T342+T356</f>
        <v>2.3000000000000007E-5</v>
      </c>
    </row>
    <row r="358" spans="2:32" ht="13.9" customHeight="1" thickBot="1" x14ac:dyDescent="0.3">
      <c r="B358" s="492"/>
      <c r="C358" s="492"/>
      <c r="D358" s="493"/>
      <c r="E358" s="493"/>
      <c r="F358" s="493"/>
      <c r="G358" s="493"/>
      <c r="H358" s="493"/>
      <c r="I358" s="493"/>
      <c r="J358" s="493"/>
      <c r="K358" s="493"/>
      <c r="L358" s="493"/>
      <c r="M358" s="493"/>
      <c r="N358" s="493"/>
      <c r="O358" s="448" t="s">
        <v>202</v>
      </c>
      <c r="P358" s="449"/>
      <c r="Q358" s="449"/>
      <c r="R358" s="449"/>
      <c r="S358" s="449"/>
      <c r="T358" s="73">
        <f>(T357+(T357*$S$4))*(100%+$S$6)</f>
        <v>2.3000000000000007E-5</v>
      </c>
    </row>
    <row r="359" spans="2:32" ht="24" thickBot="1" x14ac:dyDescent="0.3">
      <c r="B359" s="328"/>
      <c r="C359" s="328"/>
      <c r="D359" s="329"/>
      <c r="E359" s="329"/>
      <c r="F359" s="329"/>
      <c r="G359" s="329"/>
      <c r="H359" s="329"/>
      <c r="I359" s="329"/>
      <c r="J359" s="329"/>
      <c r="K359" s="329"/>
      <c r="L359" s="329"/>
      <c r="M359" s="329"/>
      <c r="N359" s="329"/>
      <c r="O359" s="330"/>
      <c r="P359" s="331"/>
      <c r="Q359" s="331"/>
      <c r="R359" s="331"/>
      <c r="S359" s="331"/>
      <c r="T359" s="332"/>
    </row>
    <row r="360" spans="2:32" ht="34.9" customHeight="1" thickBot="1" x14ac:dyDescent="0.3">
      <c r="B360" s="522" t="str">
        <f>'Master site list'!$A7</f>
        <v>Postwick Park &amp; Ride</v>
      </c>
      <c r="C360" s="522"/>
      <c r="D360" s="522"/>
      <c r="E360" s="522"/>
      <c r="F360" s="522"/>
      <c r="G360" s="522"/>
      <c r="H360" s="522"/>
      <c r="I360" s="522"/>
      <c r="J360" s="522"/>
      <c r="K360" s="522"/>
      <c r="L360" s="522"/>
      <c r="M360" s="523"/>
      <c r="N360" s="521" t="str">
        <f>$N$10</f>
        <v>Grounds Maintenance</v>
      </c>
      <c r="O360" s="522"/>
      <c r="P360" s="522"/>
      <c r="Q360" s="522"/>
      <c r="R360" s="522"/>
      <c r="S360" s="522"/>
      <c r="T360" s="523"/>
    </row>
    <row r="361" spans="2:32" ht="100.15" customHeight="1" thickBot="1" x14ac:dyDescent="0.3">
      <c r="B361" s="172" t="s">
        <v>37</v>
      </c>
      <c r="C361" s="48" t="s">
        <v>38</v>
      </c>
      <c r="D361" s="48" t="s">
        <v>39</v>
      </c>
      <c r="E361" s="48" t="s">
        <v>61</v>
      </c>
      <c r="F361" s="49" t="s">
        <v>62</v>
      </c>
      <c r="G361" s="48" t="s">
        <v>63</v>
      </c>
      <c r="H361" s="48" t="s">
        <v>43</v>
      </c>
      <c r="I361" s="48" t="s">
        <v>44</v>
      </c>
      <c r="J361" s="48" t="s">
        <v>64</v>
      </c>
      <c r="K361" s="48" t="s">
        <v>65</v>
      </c>
      <c r="L361" s="48" t="s">
        <v>47</v>
      </c>
      <c r="M361" s="48" t="s">
        <v>48</v>
      </c>
      <c r="N361" s="48" t="s">
        <v>66</v>
      </c>
      <c r="O361" s="48" t="s">
        <v>67</v>
      </c>
      <c r="P361" s="48" t="s">
        <v>68</v>
      </c>
      <c r="Q361" s="48" t="s">
        <v>69</v>
      </c>
      <c r="R361" s="48" t="s">
        <v>70</v>
      </c>
      <c r="S361" s="48" t="s">
        <v>54</v>
      </c>
      <c r="T361" s="50" t="s">
        <v>200</v>
      </c>
    </row>
    <row r="362" spans="2:32" x14ac:dyDescent="0.25">
      <c r="B362" s="173" t="s">
        <v>216</v>
      </c>
      <c r="C362" s="264"/>
      <c r="D362" s="265"/>
      <c r="E362" s="265"/>
      <c r="F362" s="266"/>
      <c r="G362" s="267"/>
      <c r="H362" s="267"/>
      <c r="I362" s="267"/>
      <c r="J362" s="267"/>
      <c r="K362" s="267"/>
      <c r="L362" s="268"/>
      <c r="M362" s="268"/>
      <c r="N362" s="267"/>
      <c r="O362" s="267"/>
      <c r="P362" s="267"/>
      <c r="Q362" s="267"/>
      <c r="R362" s="267"/>
      <c r="S362" s="267"/>
      <c r="T362" s="269"/>
    </row>
    <row r="363" spans="2:32" ht="15" x14ac:dyDescent="0.25">
      <c r="B363" s="270"/>
      <c r="C363" s="271"/>
      <c r="D363" s="272" t="str">
        <f>IF(C363="","",F363/C363)</f>
        <v/>
      </c>
      <c r="E363" s="273">
        <f>C363/2080</f>
        <v>0</v>
      </c>
      <c r="F363" s="274">
        <v>9.9999999999999995E-7</v>
      </c>
      <c r="G363" s="275">
        <v>0</v>
      </c>
      <c r="H363" s="274">
        <v>0</v>
      </c>
      <c r="I363" s="51">
        <f>H363/F363</f>
        <v>0</v>
      </c>
      <c r="J363" s="275">
        <v>0</v>
      </c>
      <c r="K363" s="275">
        <v>0</v>
      </c>
      <c r="L363" s="275">
        <v>0</v>
      </c>
      <c r="M363" s="53">
        <f>L363/F363</f>
        <v>0</v>
      </c>
      <c r="N363" s="275">
        <v>0</v>
      </c>
      <c r="O363" s="275">
        <v>0</v>
      </c>
      <c r="P363" s="275">
        <v>0</v>
      </c>
      <c r="Q363" s="275">
        <v>0</v>
      </c>
      <c r="R363" s="275">
        <v>0</v>
      </c>
      <c r="S363" s="274"/>
      <c r="T363" s="276">
        <f>SUM(F363+G363+H363+J363+K363+L363+N363+O363+P363+Q363+R363)</f>
        <v>9.9999999999999995E-7</v>
      </c>
      <c r="U363" s="122">
        <f>SUM(C363*E363)</f>
        <v>0</v>
      </c>
      <c r="AC363" s="15"/>
      <c r="AD363" s="15"/>
      <c r="AE363" s="15"/>
      <c r="AF363" s="16"/>
    </row>
    <row r="364" spans="2:32" ht="15" x14ac:dyDescent="0.25">
      <c r="B364" s="236"/>
      <c r="C364" s="277"/>
      <c r="D364" s="238" t="str">
        <f t="shared" ref="D364:D385" si="45">IF(C364="","",F364/C364)</f>
        <v/>
      </c>
      <c r="E364" s="243">
        <f t="shared" ref="E364:E385" si="46">C364/2080</f>
        <v>0</v>
      </c>
      <c r="F364" s="240">
        <v>9.9999999999999995E-7</v>
      </c>
      <c r="G364" s="241">
        <v>0</v>
      </c>
      <c r="H364" s="240">
        <v>0</v>
      </c>
      <c r="I364" s="30">
        <f>H364/F364</f>
        <v>0</v>
      </c>
      <c r="J364" s="241">
        <v>0</v>
      </c>
      <c r="K364" s="241">
        <v>0</v>
      </c>
      <c r="L364" s="241">
        <v>0</v>
      </c>
      <c r="M364" s="36">
        <f t="shared" ref="M364:M385" si="47">L364/F364</f>
        <v>0</v>
      </c>
      <c r="N364" s="241">
        <v>0</v>
      </c>
      <c r="O364" s="241">
        <v>0</v>
      </c>
      <c r="P364" s="241">
        <v>0</v>
      </c>
      <c r="Q364" s="241">
        <v>0</v>
      </c>
      <c r="R364" s="241">
        <v>0</v>
      </c>
      <c r="S364" s="240"/>
      <c r="T364" s="242">
        <f t="shared" ref="T364:T376" si="48">SUM(F364+G364+H364+J364+K364+L364+N364+O364+P364+Q364+R364)</f>
        <v>9.9999999999999995E-7</v>
      </c>
      <c r="U364" s="122">
        <f t="shared" ref="U364:U386" si="49">SUM(C364*E364)</f>
        <v>0</v>
      </c>
      <c r="AC364" s="15"/>
      <c r="AD364" s="15"/>
      <c r="AE364" s="15"/>
      <c r="AF364" s="16"/>
    </row>
    <row r="365" spans="2:32" ht="15" x14ac:dyDescent="0.25">
      <c r="B365" s="236"/>
      <c r="C365" s="277"/>
      <c r="D365" s="238" t="str">
        <f t="shared" si="45"/>
        <v/>
      </c>
      <c r="E365" s="243">
        <f t="shared" si="46"/>
        <v>0</v>
      </c>
      <c r="F365" s="240">
        <v>9.9999999999999995E-7</v>
      </c>
      <c r="G365" s="241">
        <v>0</v>
      </c>
      <c r="H365" s="240">
        <v>0</v>
      </c>
      <c r="I365" s="30">
        <f t="shared" ref="I365:I385" si="50">H365/F365</f>
        <v>0</v>
      </c>
      <c r="J365" s="241">
        <v>0</v>
      </c>
      <c r="K365" s="241">
        <v>0</v>
      </c>
      <c r="L365" s="241">
        <v>0</v>
      </c>
      <c r="M365" s="36">
        <f t="shared" si="47"/>
        <v>0</v>
      </c>
      <c r="N365" s="241">
        <v>0</v>
      </c>
      <c r="O365" s="241">
        <v>0</v>
      </c>
      <c r="P365" s="241">
        <v>0</v>
      </c>
      <c r="Q365" s="241">
        <v>0</v>
      </c>
      <c r="R365" s="241">
        <v>0</v>
      </c>
      <c r="S365" s="240"/>
      <c r="T365" s="242">
        <f t="shared" si="48"/>
        <v>9.9999999999999995E-7</v>
      </c>
      <c r="U365" s="122">
        <f t="shared" si="49"/>
        <v>0</v>
      </c>
      <c r="AC365" s="15"/>
      <c r="AD365" s="15"/>
      <c r="AE365" s="15"/>
      <c r="AF365" s="16"/>
    </row>
    <row r="366" spans="2:32" ht="15" x14ac:dyDescent="0.25">
      <c r="B366" s="236"/>
      <c r="C366" s="277"/>
      <c r="D366" s="238" t="str">
        <f t="shared" si="45"/>
        <v/>
      </c>
      <c r="E366" s="243">
        <f t="shared" si="46"/>
        <v>0</v>
      </c>
      <c r="F366" s="240">
        <v>9.9999999999999995E-7</v>
      </c>
      <c r="G366" s="241">
        <v>0</v>
      </c>
      <c r="H366" s="240">
        <v>0</v>
      </c>
      <c r="I366" s="30">
        <f t="shared" si="50"/>
        <v>0</v>
      </c>
      <c r="J366" s="241">
        <v>0</v>
      </c>
      <c r="K366" s="241">
        <v>0</v>
      </c>
      <c r="L366" s="241">
        <v>0</v>
      </c>
      <c r="M366" s="36">
        <f t="shared" si="47"/>
        <v>0</v>
      </c>
      <c r="N366" s="241">
        <v>0</v>
      </c>
      <c r="O366" s="241">
        <v>0</v>
      </c>
      <c r="P366" s="241">
        <v>0</v>
      </c>
      <c r="Q366" s="241">
        <v>0</v>
      </c>
      <c r="R366" s="241">
        <v>0</v>
      </c>
      <c r="S366" s="240"/>
      <c r="T366" s="242">
        <f t="shared" si="48"/>
        <v>9.9999999999999995E-7</v>
      </c>
      <c r="U366" s="122">
        <f t="shared" si="49"/>
        <v>0</v>
      </c>
      <c r="AC366" s="15"/>
      <c r="AD366" s="15"/>
      <c r="AE366" s="15"/>
      <c r="AF366" s="16"/>
    </row>
    <row r="367" spans="2:32" ht="15" x14ac:dyDescent="0.25">
      <c r="B367" s="236"/>
      <c r="C367" s="277"/>
      <c r="D367" s="238" t="str">
        <f t="shared" si="45"/>
        <v/>
      </c>
      <c r="E367" s="243">
        <f t="shared" si="46"/>
        <v>0</v>
      </c>
      <c r="F367" s="240">
        <v>9.9999999999999995E-7</v>
      </c>
      <c r="G367" s="241">
        <v>0</v>
      </c>
      <c r="H367" s="240">
        <v>0</v>
      </c>
      <c r="I367" s="30">
        <f t="shared" si="50"/>
        <v>0</v>
      </c>
      <c r="J367" s="241">
        <v>0</v>
      </c>
      <c r="K367" s="241">
        <v>0</v>
      </c>
      <c r="L367" s="241">
        <v>0</v>
      </c>
      <c r="M367" s="36">
        <f t="shared" si="47"/>
        <v>0</v>
      </c>
      <c r="N367" s="241">
        <v>0</v>
      </c>
      <c r="O367" s="241">
        <v>0</v>
      </c>
      <c r="P367" s="241">
        <v>0</v>
      </c>
      <c r="Q367" s="241">
        <v>0</v>
      </c>
      <c r="R367" s="241">
        <v>0</v>
      </c>
      <c r="S367" s="240"/>
      <c r="T367" s="242">
        <f t="shared" si="48"/>
        <v>9.9999999999999995E-7</v>
      </c>
      <c r="U367" s="122">
        <f t="shared" si="49"/>
        <v>0</v>
      </c>
      <c r="AC367" s="15"/>
      <c r="AD367" s="15"/>
      <c r="AE367" s="15"/>
      <c r="AF367" s="16"/>
    </row>
    <row r="368" spans="2:32" ht="15" x14ac:dyDescent="0.25">
      <c r="B368" s="236"/>
      <c r="C368" s="277"/>
      <c r="D368" s="238" t="str">
        <f t="shared" si="45"/>
        <v/>
      </c>
      <c r="E368" s="243">
        <f t="shared" si="46"/>
        <v>0</v>
      </c>
      <c r="F368" s="240">
        <v>9.9999999999999995E-7</v>
      </c>
      <c r="G368" s="241">
        <v>0</v>
      </c>
      <c r="H368" s="240">
        <v>0</v>
      </c>
      <c r="I368" s="30">
        <f t="shared" si="50"/>
        <v>0</v>
      </c>
      <c r="J368" s="241">
        <v>0</v>
      </c>
      <c r="K368" s="241">
        <v>0</v>
      </c>
      <c r="L368" s="241">
        <v>0</v>
      </c>
      <c r="M368" s="36">
        <f t="shared" si="47"/>
        <v>0</v>
      </c>
      <c r="N368" s="241">
        <v>0</v>
      </c>
      <c r="O368" s="241">
        <v>0</v>
      </c>
      <c r="P368" s="241">
        <v>0</v>
      </c>
      <c r="Q368" s="241">
        <v>0</v>
      </c>
      <c r="R368" s="241">
        <v>0</v>
      </c>
      <c r="S368" s="240"/>
      <c r="T368" s="242">
        <f t="shared" si="48"/>
        <v>9.9999999999999995E-7</v>
      </c>
      <c r="U368" s="122">
        <f t="shared" si="49"/>
        <v>0</v>
      </c>
      <c r="AC368" s="15"/>
      <c r="AD368" s="15"/>
      <c r="AE368" s="15"/>
      <c r="AF368" s="16"/>
    </row>
    <row r="369" spans="2:32" ht="15" x14ac:dyDescent="0.25">
      <c r="B369" s="236"/>
      <c r="C369" s="277"/>
      <c r="D369" s="238" t="str">
        <f t="shared" si="45"/>
        <v/>
      </c>
      <c r="E369" s="243">
        <f t="shared" si="46"/>
        <v>0</v>
      </c>
      <c r="F369" s="240">
        <v>9.9999999999999995E-7</v>
      </c>
      <c r="G369" s="241">
        <v>0</v>
      </c>
      <c r="H369" s="240">
        <v>0</v>
      </c>
      <c r="I369" s="30">
        <f t="shared" si="50"/>
        <v>0</v>
      </c>
      <c r="J369" s="241">
        <v>0</v>
      </c>
      <c r="K369" s="241">
        <v>0</v>
      </c>
      <c r="L369" s="241">
        <v>0</v>
      </c>
      <c r="M369" s="36">
        <f t="shared" si="47"/>
        <v>0</v>
      </c>
      <c r="N369" s="241">
        <v>0</v>
      </c>
      <c r="O369" s="241">
        <v>0</v>
      </c>
      <c r="P369" s="241">
        <v>0</v>
      </c>
      <c r="Q369" s="241">
        <v>0</v>
      </c>
      <c r="R369" s="241">
        <v>0</v>
      </c>
      <c r="S369" s="240"/>
      <c r="T369" s="242">
        <f t="shared" si="48"/>
        <v>9.9999999999999995E-7</v>
      </c>
      <c r="U369" s="122">
        <f t="shared" si="49"/>
        <v>0</v>
      </c>
      <c r="AC369" s="15"/>
      <c r="AD369" s="15"/>
      <c r="AE369" s="15"/>
      <c r="AF369" s="16"/>
    </row>
    <row r="370" spans="2:32" ht="15" x14ac:dyDescent="0.25">
      <c r="B370" s="236"/>
      <c r="C370" s="277"/>
      <c r="D370" s="238" t="str">
        <f t="shared" si="45"/>
        <v/>
      </c>
      <c r="E370" s="243">
        <f t="shared" si="46"/>
        <v>0</v>
      </c>
      <c r="F370" s="240">
        <v>9.9999999999999995E-7</v>
      </c>
      <c r="G370" s="241">
        <v>0</v>
      </c>
      <c r="H370" s="240">
        <v>0</v>
      </c>
      <c r="I370" s="30">
        <f t="shared" si="50"/>
        <v>0</v>
      </c>
      <c r="J370" s="241">
        <v>0</v>
      </c>
      <c r="K370" s="241">
        <v>0</v>
      </c>
      <c r="L370" s="241">
        <v>0</v>
      </c>
      <c r="M370" s="36">
        <f t="shared" si="47"/>
        <v>0</v>
      </c>
      <c r="N370" s="241">
        <v>0</v>
      </c>
      <c r="O370" s="241">
        <v>0</v>
      </c>
      <c r="P370" s="241">
        <v>0</v>
      </c>
      <c r="Q370" s="241">
        <v>0</v>
      </c>
      <c r="R370" s="241">
        <v>0</v>
      </c>
      <c r="S370" s="240"/>
      <c r="T370" s="242">
        <f t="shared" si="48"/>
        <v>9.9999999999999995E-7</v>
      </c>
      <c r="U370" s="122">
        <f t="shared" si="49"/>
        <v>0</v>
      </c>
      <c r="AC370" s="15"/>
      <c r="AD370" s="15"/>
      <c r="AE370" s="15"/>
      <c r="AF370" s="16"/>
    </row>
    <row r="371" spans="2:32" ht="15" x14ac:dyDescent="0.25">
      <c r="B371" s="236"/>
      <c r="C371" s="277"/>
      <c r="D371" s="238" t="str">
        <f t="shared" si="45"/>
        <v/>
      </c>
      <c r="E371" s="243">
        <f t="shared" si="46"/>
        <v>0</v>
      </c>
      <c r="F371" s="240">
        <v>9.9999999999999995E-7</v>
      </c>
      <c r="G371" s="241">
        <v>0</v>
      </c>
      <c r="H371" s="240">
        <v>0</v>
      </c>
      <c r="I371" s="30">
        <f t="shared" si="50"/>
        <v>0</v>
      </c>
      <c r="J371" s="241">
        <v>0</v>
      </c>
      <c r="K371" s="241">
        <v>0</v>
      </c>
      <c r="L371" s="241">
        <v>0</v>
      </c>
      <c r="M371" s="36">
        <f t="shared" si="47"/>
        <v>0</v>
      </c>
      <c r="N371" s="241">
        <v>0</v>
      </c>
      <c r="O371" s="241">
        <v>0</v>
      </c>
      <c r="P371" s="241">
        <v>0</v>
      </c>
      <c r="Q371" s="241">
        <v>0</v>
      </c>
      <c r="R371" s="241">
        <v>0</v>
      </c>
      <c r="S371" s="240"/>
      <c r="T371" s="242">
        <f t="shared" si="48"/>
        <v>9.9999999999999995E-7</v>
      </c>
      <c r="U371" s="122">
        <f t="shared" si="49"/>
        <v>0</v>
      </c>
      <c r="AC371" s="15"/>
      <c r="AD371" s="15"/>
      <c r="AE371" s="15"/>
      <c r="AF371" s="16"/>
    </row>
    <row r="372" spans="2:32" ht="15" x14ac:dyDescent="0.25">
      <c r="B372" s="236"/>
      <c r="C372" s="277"/>
      <c r="D372" s="238" t="str">
        <f t="shared" si="45"/>
        <v/>
      </c>
      <c r="E372" s="243">
        <f t="shared" si="46"/>
        <v>0</v>
      </c>
      <c r="F372" s="240">
        <v>9.9999999999999995E-7</v>
      </c>
      <c r="G372" s="241">
        <v>0</v>
      </c>
      <c r="H372" s="240">
        <v>0</v>
      </c>
      <c r="I372" s="30">
        <f t="shared" si="50"/>
        <v>0</v>
      </c>
      <c r="J372" s="241">
        <v>0</v>
      </c>
      <c r="K372" s="241">
        <v>0</v>
      </c>
      <c r="L372" s="241">
        <v>0</v>
      </c>
      <c r="M372" s="36">
        <f t="shared" si="47"/>
        <v>0</v>
      </c>
      <c r="N372" s="241">
        <v>0</v>
      </c>
      <c r="O372" s="241">
        <v>0</v>
      </c>
      <c r="P372" s="241">
        <v>0</v>
      </c>
      <c r="Q372" s="241">
        <v>0</v>
      </c>
      <c r="R372" s="241">
        <v>0</v>
      </c>
      <c r="S372" s="240"/>
      <c r="T372" s="242">
        <f t="shared" si="48"/>
        <v>9.9999999999999995E-7</v>
      </c>
      <c r="U372" s="122">
        <f t="shared" si="49"/>
        <v>0</v>
      </c>
      <c r="AC372" s="15"/>
      <c r="AD372" s="15"/>
      <c r="AE372" s="15"/>
      <c r="AF372" s="16"/>
    </row>
    <row r="373" spans="2:32" ht="15" x14ac:dyDescent="0.25">
      <c r="B373" s="236"/>
      <c r="C373" s="277"/>
      <c r="D373" s="238" t="str">
        <f t="shared" si="45"/>
        <v/>
      </c>
      <c r="E373" s="243">
        <f t="shared" si="46"/>
        <v>0</v>
      </c>
      <c r="F373" s="240">
        <v>9.9999999999999995E-7</v>
      </c>
      <c r="G373" s="241">
        <v>0</v>
      </c>
      <c r="H373" s="240">
        <v>0</v>
      </c>
      <c r="I373" s="30">
        <f t="shared" si="50"/>
        <v>0</v>
      </c>
      <c r="J373" s="241">
        <v>0</v>
      </c>
      <c r="K373" s="241">
        <v>0</v>
      </c>
      <c r="L373" s="241">
        <v>0</v>
      </c>
      <c r="M373" s="36">
        <f t="shared" si="47"/>
        <v>0</v>
      </c>
      <c r="N373" s="241">
        <v>0</v>
      </c>
      <c r="O373" s="241">
        <v>0</v>
      </c>
      <c r="P373" s="241">
        <v>0</v>
      </c>
      <c r="Q373" s="241">
        <v>0</v>
      </c>
      <c r="R373" s="241">
        <v>0</v>
      </c>
      <c r="S373" s="240"/>
      <c r="T373" s="242">
        <f t="shared" si="48"/>
        <v>9.9999999999999995E-7</v>
      </c>
      <c r="U373" s="122">
        <f t="shared" si="49"/>
        <v>0</v>
      </c>
      <c r="AC373" s="15"/>
      <c r="AD373" s="15"/>
      <c r="AE373" s="15"/>
      <c r="AF373" s="16"/>
    </row>
    <row r="374" spans="2:32" ht="15" x14ac:dyDescent="0.25">
      <c r="B374" s="236"/>
      <c r="C374" s="277"/>
      <c r="D374" s="238" t="str">
        <f t="shared" si="45"/>
        <v/>
      </c>
      <c r="E374" s="243">
        <f t="shared" si="46"/>
        <v>0</v>
      </c>
      <c r="F374" s="240">
        <v>9.9999999999999995E-7</v>
      </c>
      <c r="G374" s="241">
        <v>0</v>
      </c>
      <c r="H374" s="240">
        <v>0</v>
      </c>
      <c r="I374" s="30">
        <f t="shared" si="50"/>
        <v>0</v>
      </c>
      <c r="J374" s="241">
        <v>0</v>
      </c>
      <c r="K374" s="241">
        <v>0</v>
      </c>
      <c r="L374" s="241">
        <v>0</v>
      </c>
      <c r="M374" s="36">
        <f t="shared" si="47"/>
        <v>0</v>
      </c>
      <c r="N374" s="241">
        <v>0</v>
      </c>
      <c r="O374" s="241">
        <v>0</v>
      </c>
      <c r="P374" s="241">
        <v>0</v>
      </c>
      <c r="Q374" s="241">
        <v>0</v>
      </c>
      <c r="R374" s="241">
        <v>0</v>
      </c>
      <c r="S374" s="240"/>
      <c r="T374" s="242">
        <f t="shared" si="48"/>
        <v>9.9999999999999995E-7</v>
      </c>
      <c r="U374" s="122">
        <f t="shared" si="49"/>
        <v>0</v>
      </c>
      <c r="AC374" s="15"/>
      <c r="AD374" s="15"/>
      <c r="AE374" s="15"/>
      <c r="AF374" s="16"/>
    </row>
    <row r="375" spans="2:32" ht="15" x14ac:dyDescent="0.25">
      <c r="B375" s="236"/>
      <c r="C375" s="277"/>
      <c r="D375" s="238" t="str">
        <f t="shared" si="45"/>
        <v/>
      </c>
      <c r="E375" s="243">
        <f t="shared" si="46"/>
        <v>0</v>
      </c>
      <c r="F375" s="240">
        <v>9.9999999999999995E-7</v>
      </c>
      <c r="G375" s="241">
        <v>0</v>
      </c>
      <c r="H375" s="240">
        <v>0</v>
      </c>
      <c r="I375" s="30">
        <f t="shared" si="50"/>
        <v>0</v>
      </c>
      <c r="J375" s="241">
        <v>0</v>
      </c>
      <c r="K375" s="241">
        <v>0</v>
      </c>
      <c r="L375" s="241">
        <v>0</v>
      </c>
      <c r="M375" s="36">
        <f t="shared" si="47"/>
        <v>0</v>
      </c>
      <c r="N375" s="241">
        <v>0</v>
      </c>
      <c r="O375" s="241">
        <v>0</v>
      </c>
      <c r="P375" s="241">
        <v>0</v>
      </c>
      <c r="Q375" s="241">
        <v>0</v>
      </c>
      <c r="R375" s="241">
        <v>0</v>
      </c>
      <c r="S375" s="240"/>
      <c r="T375" s="242">
        <f t="shared" si="48"/>
        <v>9.9999999999999995E-7</v>
      </c>
      <c r="U375" s="122">
        <f t="shared" si="49"/>
        <v>0</v>
      </c>
      <c r="AC375" s="15"/>
      <c r="AD375" s="15"/>
      <c r="AE375" s="15"/>
      <c r="AF375" s="16"/>
    </row>
    <row r="376" spans="2:32" ht="15" x14ac:dyDescent="0.25">
      <c r="B376" s="236"/>
      <c r="C376" s="277"/>
      <c r="D376" s="238" t="str">
        <f t="shared" si="45"/>
        <v/>
      </c>
      <c r="E376" s="243">
        <f t="shared" si="46"/>
        <v>0</v>
      </c>
      <c r="F376" s="240">
        <v>9.9999999999999995E-7</v>
      </c>
      <c r="G376" s="241">
        <v>0</v>
      </c>
      <c r="H376" s="240">
        <v>0</v>
      </c>
      <c r="I376" s="30">
        <f t="shared" si="50"/>
        <v>0</v>
      </c>
      <c r="J376" s="241">
        <v>0</v>
      </c>
      <c r="K376" s="241">
        <v>0</v>
      </c>
      <c r="L376" s="241">
        <v>0</v>
      </c>
      <c r="M376" s="36">
        <f t="shared" si="47"/>
        <v>0</v>
      </c>
      <c r="N376" s="241">
        <v>0</v>
      </c>
      <c r="O376" s="241">
        <v>0</v>
      </c>
      <c r="P376" s="241">
        <v>0</v>
      </c>
      <c r="Q376" s="241">
        <v>0</v>
      </c>
      <c r="R376" s="241">
        <v>0</v>
      </c>
      <c r="S376" s="240"/>
      <c r="T376" s="242">
        <f t="shared" si="48"/>
        <v>9.9999999999999995E-7</v>
      </c>
      <c r="U376" s="122">
        <f t="shared" si="49"/>
        <v>0</v>
      </c>
      <c r="AC376" s="15"/>
      <c r="AD376" s="15"/>
      <c r="AE376" s="15"/>
      <c r="AF376" s="16"/>
    </row>
    <row r="377" spans="2:32" ht="15" x14ac:dyDescent="0.25">
      <c r="B377" s="236"/>
      <c r="C377" s="277"/>
      <c r="D377" s="238" t="str">
        <f t="shared" si="45"/>
        <v/>
      </c>
      <c r="E377" s="243">
        <f t="shared" si="46"/>
        <v>0</v>
      </c>
      <c r="F377" s="240">
        <v>9.9999999999999995E-7</v>
      </c>
      <c r="G377" s="241">
        <v>0</v>
      </c>
      <c r="H377" s="240">
        <v>0</v>
      </c>
      <c r="I377" s="30">
        <f t="shared" si="50"/>
        <v>0</v>
      </c>
      <c r="J377" s="241">
        <v>0</v>
      </c>
      <c r="K377" s="241">
        <v>0</v>
      </c>
      <c r="L377" s="241">
        <v>0</v>
      </c>
      <c r="M377" s="36">
        <f t="shared" si="47"/>
        <v>0</v>
      </c>
      <c r="N377" s="241">
        <v>0</v>
      </c>
      <c r="O377" s="241">
        <v>0</v>
      </c>
      <c r="P377" s="241">
        <v>0</v>
      </c>
      <c r="Q377" s="241">
        <v>0</v>
      </c>
      <c r="R377" s="241">
        <v>0</v>
      </c>
      <c r="S377" s="240"/>
      <c r="T377" s="242">
        <f>SUM(F377+G377+H377+J377+K377+L377+N377+O377+P377+Q377+R377)</f>
        <v>9.9999999999999995E-7</v>
      </c>
      <c r="U377" s="122">
        <f t="shared" si="49"/>
        <v>0</v>
      </c>
      <c r="AC377" s="15"/>
      <c r="AD377" s="15"/>
      <c r="AE377" s="15"/>
      <c r="AF377" s="16"/>
    </row>
    <row r="378" spans="2:32" ht="15" x14ac:dyDescent="0.25">
      <c r="B378" s="236"/>
      <c r="C378" s="277"/>
      <c r="D378" s="238" t="str">
        <f t="shared" si="45"/>
        <v/>
      </c>
      <c r="E378" s="243">
        <f t="shared" si="46"/>
        <v>0</v>
      </c>
      <c r="F378" s="240">
        <v>9.9999999999999995E-7</v>
      </c>
      <c r="G378" s="241">
        <v>0</v>
      </c>
      <c r="H378" s="240">
        <v>0</v>
      </c>
      <c r="I378" s="30">
        <f t="shared" si="50"/>
        <v>0</v>
      </c>
      <c r="J378" s="241">
        <v>0</v>
      </c>
      <c r="K378" s="241">
        <v>0</v>
      </c>
      <c r="L378" s="241">
        <v>0</v>
      </c>
      <c r="M378" s="36">
        <f t="shared" si="47"/>
        <v>0</v>
      </c>
      <c r="N378" s="241">
        <v>0</v>
      </c>
      <c r="O378" s="241">
        <v>0</v>
      </c>
      <c r="P378" s="241">
        <v>0</v>
      </c>
      <c r="Q378" s="241">
        <v>0</v>
      </c>
      <c r="R378" s="241">
        <v>0</v>
      </c>
      <c r="S378" s="240"/>
      <c r="T378" s="242">
        <f t="shared" ref="T378" si="51">SUM(F378+G378+H378+J378+K378+L378+N378+O378+P378+Q378+R378)</f>
        <v>9.9999999999999995E-7</v>
      </c>
      <c r="U378" s="122">
        <f t="shared" si="49"/>
        <v>0</v>
      </c>
      <c r="AC378" s="15"/>
      <c r="AD378" s="15"/>
      <c r="AE378" s="15"/>
      <c r="AF378" s="16"/>
    </row>
    <row r="379" spans="2:32" ht="15" x14ac:dyDescent="0.25">
      <c r="B379" s="236"/>
      <c r="C379" s="277"/>
      <c r="D379" s="238" t="str">
        <f t="shared" si="45"/>
        <v/>
      </c>
      <c r="E379" s="243">
        <f t="shared" si="46"/>
        <v>0</v>
      </c>
      <c r="F379" s="240">
        <v>9.9999999999999995E-7</v>
      </c>
      <c r="G379" s="241">
        <v>0</v>
      </c>
      <c r="H379" s="240">
        <v>0</v>
      </c>
      <c r="I379" s="30">
        <f t="shared" si="50"/>
        <v>0</v>
      </c>
      <c r="J379" s="241">
        <v>0</v>
      </c>
      <c r="K379" s="241">
        <v>0</v>
      </c>
      <c r="L379" s="241">
        <v>0</v>
      </c>
      <c r="M379" s="36">
        <f t="shared" si="47"/>
        <v>0</v>
      </c>
      <c r="N379" s="241">
        <v>0</v>
      </c>
      <c r="O379" s="241">
        <v>0</v>
      </c>
      <c r="P379" s="241">
        <v>0</v>
      </c>
      <c r="Q379" s="241">
        <v>0</v>
      </c>
      <c r="R379" s="241">
        <v>0</v>
      </c>
      <c r="S379" s="240"/>
      <c r="T379" s="242">
        <f>SUM(F379+G379+H379+J379+K379+L379+N379+O379+P379+Q379+R379)</f>
        <v>9.9999999999999995E-7</v>
      </c>
      <c r="U379" s="122">
        <f t="shared" si="49"/>
        <v>0</v>
      </c>
      <c r="AC379" s="15"/>
      <c r="AD379" s="15"/>
      <c r="AE379" s="15"/>
      <c r="AF379" s="16"/>
    </row>
    <row r="380" spans="2:32" ht="15" x14ac:dyDescent="0.25">
      <c r="B380" s="236"/>
      <c r="C380" s="277"/>
      <c r="D380" s="238" t="str">
        <f t="shared" si="45"/>
        <v/>
      </c>
      <c r="E380" s="243">
        <f t="shared" si="46"/>
        <v>0</v>
      </c>
      <c r="F380" s="240">
        <v>9.9999999999999995E-7</v>
      </c>
      <c r="G380" s="241">
        <v>0</v>
      </c>
      <c r="H380" s="240">
        <v>0</v>
      </c>
      <c r="I380" s="30">
        <f t="shared" si="50"/>
        <v>0</v>
      </c>
      <c r="J380" s="241">
        <v>0</v>
      </c>
      <c r="K380" s="241">
        <v>0</v>
      </c>
      <c r="L380" s="241">
        <v>0</v>
      </c>
      <c r="M380" s="36">
        <f t="shared" si="47"/>
        <v>0</v>
      </c>
      <c r="N380" s="241">
        <v>0</v>
      </c>
      <c r="O380" s="241">
        <v>0</v>
      </c>
      <c r="P380" s="241">
        <v>0</v>
      </c>
      <c r="Q380" s="241">
        <v>0</v>
      </c>
      <c r="R380" s="241">
        <v>0</v>
      </c>
      <c r="S380" s="240"/>
      <c r="T380" s="242">
        <f t="shared" ref="T380:T385" si="52">SUM(F380+G380+H380+J380+K380+L380+N380+O380+P380+Q380+R380)</f>
        <v>9.9999999999999995E-7</v>
      </c>
      <c r="U380" s="122">
        <f t="shared" si="49"/>
        <v>0</v>
      </c>
      <c r="AC380" s="15"/>
      <c r="AD380" s="15"/>
      <c r="AE380" s="15"/>
      <c r="AF380" s="16"/>
    </row>
    <row r="381" spans="2:32" ht="15" x14ac:dyDescent="0.25">
      <c r="B381" s="236"/>
      <c r="C381" s="277"/>
      <c r="D381" s="238" t="str">
        <f t="shared" si="45"/>
        <v/>
      </c>
      <c r="E381" s="243">
        <f t="shared" si="46"/>
        <v>0</v>
      </c>
      <c r="F381" s="240">
        <v>9.9999999999999995E-7</v>
      </c>
      <c r="G381" s="241">
        <v>0</v>
      </c>
      <c r="H381" s="240">
        <v>0</v>
      </c>
      <c r="I381" s="30">
        <f t="shared" si="50"/>
        <v>0</v>
      </c>
      <c r="J381" s="241">
        <v>0</v>
      </c>
      <c r="K381" s="241">
        <v>0</v>
      </c>
      <c r="L381" s="241">
        <v>0</v>
      </c>
      <c r="M381" s="36">
        <f t="shared" si="47"/>
        <v>0</v>
      </c>
      <c r="N381" s="241">
        <v>0</v>
      </c>
      <c r="O381" s="241">
        <v>0</v>
      </c>
      <c r="P381" s="241">
        <v>0</v>
      </c>
      <c r="Q381" s="241">
        <v>0</v>
      </c>
      <c r="R381" s="241">
        <v>0</v>
      </c>
      <c r="S381" s="240"/>
      <c r="T381" s="242">
        <f t="shared" si="52"/>
        <v>9.9999999999999995E-7</v>
      </c>
      <c r="U381" s="122">
        <f t="shared" si="49"/>
        <v>0</v>
      </c>
      <c r="AC381" s="15"/>
      <c r="AD381" s="15"/>
      <c r="AE381" s="15"/>
      <c r="AF381" s="16"/>
    </row>
    <row r="382" spans="2:32" ht="15" x14ac:dyDescent="0.25">
      <c r="B382" s="236"/>
      <c r="C382" s="277"/>
      <c r="D382" s="238" t="str">
        <f t="shared" si="45"/>
        <v/>
      </c>
      <c r="E382" s="243">
        <f t="shared" si="46"/>
        <v>0</v>
      </c>
      <c r="F382" s="240">
        <v>9.9999999999999995E-7</v>
      </c>
      <c r="G382" s="241">
        <v>0</v>
      </c>
      <c r="H382" s="240">
        <v>0</v>
      </c>
      <c r="I382" s="30">
        <f t="shared" si="50"/>
        <v>0</v>
      </c>
      <c r="J382" s="241">
        <v>0</v>
      </c>
      <c r="K382" s="241">
        <v>0</v>
      </c>
      <c r="L382" s="241">
        <v>0</v>
      </c>
      <c r="M382" s="36">
        <f t="shared" si="47"/>
        <v>0</v>
      </c>
      <c r="N382" s="241">
        <v>0</v>
      </c>
      <c r="O382" s="241">
        <v>0</v>
      </c>
      <c r="P382" s="241">
        <v>0</v>
      </c>
      <c r="Q382" s="241">
        <v>0</v>
      </c>
      <c r="R382" s="241">
        <v>0</v>
      </c>
      <c r="S382" s="240"/>
      <c r="T382" s="242">
        <f t="shared" si="52"/>
        <v>9.9999999999999995E-7</v>
      </c>
      <c r="U382" s="122">
        <f t="shared" si="49"/>
        <v>0</v>
      </c>
      <c r="AC382" s="15"/>
      <c r="AD382" s="15"/>
      <c r="AE382" s="15"/>
      <c r="AF382" s="16"/>
    </row>
    <row r="383" spans="2:32" ht="15" x14ac:dyDescent="0.25">
      <c r="B383" s="236"/>
      <c r="C383" s="277"/>
      <c r="D383" s="238" t="str">
        <f t="shared" si="45"/>
        <v/>
      </c>
      <c r="E383" s="243">
        <f t="shared" si="46"/>
        <v>0</v>
      </c>
      <c r="F383" s="240">
        <v>9.9999999999999995E-7</v>
      </c>
      <c r="G383" s="241">
        <v>0</v>
      </c>
      <c r="H383" s="240">
        <v>0</v>
      </c>
      <c r="I383" s="30">
        <f t="shared" si="50"/>
        <v>0</v>
      </c>
      <c r="J383" s="241">
        <v>0</v>
      </c>
      <c r="K383" s="241">
        <v>0</v>
      </c>
      <c r="L383" s="241">
        <v>0</v>
      </c>
      <c r="M383" s="36">
        <f t="shared" si="47"/>
        <v>0</v>
      </c>
      <c r="N383" s="241">
        <v>0</v>
      </c>
      <c r="O383" s="241">
        <v>0</v>
      </c>
      <c r="P383" s="241">
        <v>0</v>
      </c>
      <c r="Q383" s="241">
        <v>0</v>
      </c>
      <c r="R383" s="241">
        <v>0</v>
      </c>
      <c r="S383" s="240"/>
      <c r="T383" s="242">
        <f t="shared" si="52"/>
        <v>9.9999999999999995E-7</v>
      </c>
      <c r="U383" s="122">
        <f t="shared" si="49"/>
        <v>0</v>
      </c>
      <c r="AC383" s="15"/>
      <c r="AD383" s="15"/>
      <c r="AE383" s="15"/>
      <c r="AF383" s="16"/>
    </row>
    <row r="384" spans="2:32" ht="15" x14ac:dyDescent="0.25">
      <c r="B384" s="236"/>
      <c r="C384" s="277"/>
      <c r="D384" s="238" t="str">
        <f t="shared" si="45"/>
        <v/>
      </c>
      <c r="E384" s="243">
        <f t="shared" si="46"/>
        <v>0</v>
      </c>
      <c r="F384" s="240">
        <v>9.9999999999999995E-7</v>
      </c>
      <c r="G384" s="241">
        <v>0</v>
      </c>
      <c r="H384" s="240">
        <v>0</v>
      </c>
      <c r="I384" s="30">
        <f t="shared" si="50"/>
        <v>0</v>
      </c>
      <c r="J384" s="241">
        <v>0</v>
      </c>
      <c r="K384" s="241">
        <v>0</v>
      </c>
      <c r="L384" s="241">
        <v>0</v>
      </c>
      <c r="M384" s="36">
        <f t="shared" si="47"/>
        <v>0</v>
      </c>
      <c r="N384" s="241">
        <v>0</v>
      </c>
      <c r="O384" s="241">
        <v>0</v>
      </c>
      <c r="P384" s="241">
        <v>0</v>
      </c>
      <c r="Q384" s="241">
        <v>0</v>
      </c>
      <c r="R384" s="241">
        <v>0</v>
      </c>
      <c r="S384" s="240"/>
      <c r="T384" s="242">
        <f t="shared" si="52"/>
        <v>9.9999999999999995E-7</v>
      </c>
      <c r="U384" s="122">
        <f t="shared" si="49"/>
        <v>0</v>
      </c>
      <c r="AC384" s="15"/>
      <c r="AD384" s="15"/>
      <c r="AE384" s="15"/>
      <c r="AF384" s="16"/>
    </row>
    <row r="385" spans="2:21" ht="15" x14ac:dyDescent="0.25">
      <c r="B385" s="236"/>
      <c r="C385" s="277"/>
      <c r="D385" s="238" t="str">
        <f t="shared" si="45"/>
        <v/>
      </c>
      <c r="E385" s="243">
        <f t="shared" si="46"/>
        <v>0</v>
      </c>
      <c r="F385" s="240">
        <v>9.9999999999999995E-7</v>
      </c>
      <c r="G385" s="241">
        <v>0</v>
      </c>
      <c r="H385" s="240">
        <v>0</v>
      </c>
      <c r="I385" s="30">
        <f t="shared" si="50"/>
        <v>0</v>
      </c>
      <c r="J385" s="241">
        <v>0</v>
      </c>
      <c r="K385" s="241">
        <v>0</v>
      </c>
      <c r="L385" s="241">
        <v>0</v>
      </c>
      <c r="M385" s="36">
        <f t="shared" si="47"/>
        <v>0</v>
      </c>
      <c r="N385" s="241">
        <v>0</v>
      </c>
      <c r="O385" s="241">
        <v>0</v>
      </c>
      <c r="P385" s="241">
        <v>0</v>
      </c>
      <c r="Q385" s="241">
        <v>0</v>
      </c>
      <c r="R385" s="241">
        <v>0</v>
      </c>
      <c r="S385" s="240"/>
      <c r="T385" s="242">
        <f t="shared" si="52"/>
        <v>9.9999999999999995E-7</v>
      </c>
      <c r="U385" s="122">
        <f t="shared" si="49"/>
        <v>0</v>
      </c>
    </row>
    <row r="386" spans="2:21" ht="13.5" thickBot="1" x14ac:dyDescent="0.3">
      <c r="B386" s="88" t="s">
        <v>205</v>
      </c>
      <c r="C386" s="89">
        <f>SUM(C363:C385)</f>
        <v>0</v>
      </c>
      <c r="D386" s="90"/>
      <c r="E386" s="32">
        <f>SUM(E363:E385)</f>
        <v>0</v>
      </c>
      <c r="F386" s="33">
        <f>SUM(F363:F385)</f>
        <v>2.3000000000000007E-5</v>
      </c>
      <c r="G386" s="55">
        <f>SUM(G363:G385)</f>
        <v>0</v>
      </c>
      <c r="H386" s="55">
        <f>SUM(H363:H385)</f>
        <v>0</v>
      </c>
      <c r="I386" s="58"/>
      <c r="J386" s="55">
        <f>SUM(J363:J385)</f>
        <v>0</v>
      </c>
      <c r="K386" s="55">
        <f>SUM(K363:K385)</f>
        <v>0</v>
      </c>
      <c r="L386" s="55">
        <f>SUM(L363:L385)</f>
        <v>0</v>
      </c>
      <c r="M386" s="56"/>
      <c r="N386" s="55">
        <f>SUM(N363:N385)</f>
        <v>0</v>
      </c>
      <c r="O386" s="55">
        <f>SUM(O363:O385)</f>
        <v>0</v>
      </c>
      <c r="P386" s="55">
        <f>SUM(P363:P385)</f>
        <v>0</v>
      </c>
      <c r="Q386" s="55">
        <f>SUM(Q363:Q385)</f>
        <v>0</v>
      </c>
      <c r="R386" s="55">
        <f>SUM(R363:R385)</f>
        <v>0</v>
      </c>
      <c r="S386" s="55"/>
      <c r="T386" s="57">
        <f>SUM(T363:T385)</f>
        <v>2.3000000000000007E-5</v>
      </c>
      <c r="U386" s="122">
        <f t="shared" si="49"/>
        <v>0</v>
      </c>
    </row>
    <row r="387" spans="2:21" ht="13.5" thickBot="1" x14ac:dyDescent="0.3">
      <c r="B387" s="244"/>
      <c r="C387" s="246"/>
      <c r="D387" s="245"/>
      <c r="E387" s="245"/>
      <c r="F387" s="245"/>
      <c r="G387" s="245"/>
      <c r="H387" s="245"/>
      <c r="I387" s="245"/>
      <c r="J387" s="245"/>
      <c r="K387" s="245"/>
      <c r="L387" s="245"/>
      <c r="M387" s="245"/>
      <c r="N387" s="245"/>
      <c r="O387" s="245"/>
      <c r="P387" s="245"/>
      <c r="Q387" s="245"/>
      <c r="R387" s="245"/>
      <c r="S387" s="245"/>
      <c r="T387" s="247"/>
    </row>
    <row r="388" spans="2:21" x14ac:dyDescent="0.25">
      <c r="B388" s="463" t="s">
        <v>55</v>
      </c>
      <c r="C388" s="464"/>
      <c r="D388" s="464"/>
      <c r="E388" s="464"/>
      <c r="F388" s="464"/>
      <c r="G388" s="464"/>
      <c r="H388" s="464"/>
      <c r="I388" s="464"/>
      <c r="J388" s="464"/>
      <c r="K388" s="464"/>
      <c r="L388" s="464"/>
      <c r="M388" s="464"/>
      <c r="N388" s="464"/>
      <c r="O388" s="464"/>
      <c r="P388" s="464"/>
      <c r="Q388" s="464"/>
      <c r="R388" s="464"/>
      <c r="S388" s="512"/>
      <c r="T388" s="61" t="s">
        <v>200</v>
      </c>
    </row>
    <row r="389" spans="2:21" x14ac:dyDescent="0.25">
      <c r="B389" s="278"/>
      <c r="C389" s="513"/>
      <c r="D389" s="514"/>
      <c r="E389" s="514"/>
      <c r="F389" s="514"/>
      <c r="G389" s="514"/>
      <c r="H389" s="514"/>
      <c r="I389" s="514"/>
      <c r="J389" s="514"/>
      <c r="K389" s="514"/>
      <c r="L389" s="514"/>
      <c r="M389" s="514"/>
      <c r="N389" s="514"/>
      <c r="O389" s="514"/>
      <c r="P389" s="514"/>
      <c r="Q389" s="514"/>
      <c r="R389" s="514"/>
      <c r="S389" s="514"/>
      <c r="T389" s="248">
        <v>0</v>
      </c>
    </row>
    <row r="390" spans="2:21" x14ac:dyDescent="0.25">
      <c r="B390" s="278"/>
      <c r="C390" s="507"/>
      <c r="D390" s="508"/>
      <c r="E390" s="508"/>
      <c r="F390" s="508"/>
      <c r="G390" s="508"/>
      <c r="H390" s="508"/>
      <c r="I390" s="508"/>
      <c r="J390" s="508"/>
      <c r="K390" s="508"/>
      <c r="L390" s="508"/>
      <c r="M390" s="508"/>
      <c r="N390" s="508"/>
      <c r="O390" s="508"/>
      <c r="P390" s="508"/>
      <c r="Q390" s="508"/>
      <c r="R390" s="508"/>
      <c r="S390" s="508"/>
      <c r="T390" s="248">
        <v>0</v>
      </c>
    </row>
    <row r="391" spans="2:21" x14ac:dyDescent="0.25">
      <c r="B391" s="278"/>
      <c r="C391" s="507"/>
      <c r="D391" s="508"/>
      <c r="E391" s="508"/>
      <c r="F391" s="508"/>
      <c r="G391" s="508"/>
      <c r="H391" s="508"/>
      <c r="I391" s="508"/>
      <c r="J391" s="508"/>
      <c r="K391" s="508"/>
      <c r="L391" s="508"/>
      <c r="M391" s="508"/>
      <c r="N391" s="508"/>
      <c r="O391" s="508"/>
      <c r="P391" s="508"/>
      <c r="Q391" s="508"/>
      <c r="R391" s="508"/>
      <c r="S391" s="508"/>
      <c r="T391" s="248">
        <v>0</v>
      </c>
    </row>
    <row r="392" spans="2:21" x14ac:dyDescent="0.25">
      <c r="B392" s="278"/>
      <c r="C392" s="507"/>
      <c r="D392" s="508"/>
      <c r="E392" s="508"/>
      <c r="F392" s="508"/>
      <c r="G392" s="508"/>
      <c r="H392" s="508"/>
      <c r="I392" s="508"/>
      <c r="J392" s="508"/>
      <c r="K392" s="508"/>
      <c r="L392" s="508"/>
      <c r="M392" s="508"/>
      <c r="N392" s="508"/>
      <c r="O392" s="508"/>
      <c r="P392" s="508"/>
      <c r="Q392" s="508"/>
      <c r="R392" s="508"/>
      <c r="S392" s="508"/>
      <c r="T392" s="248">
        <v>0</v>
      </c>
    </row>
    <row r="393" spans="2:21" x14ac:dyDescent="0.25">
      <c r="B393" s="278"/>
      <c r="C393" s="507"/>
      <c r="D393" s="508"/>
      <c r="E393" s="508"/>
      <c r="F393" s="508"/>
      <c r="G393" s="508"/>
      <c r="H393" s="508"/>
      <c r="I393" s="508"/>
      <c r="J393" s="508"/>
      <c r="K393" s="508"/>
      <c r="L393" s="508"/>
      <c r="M393" s="508"/>
      <c r="N393" s="508"/>
      <c r="O393" s="508"/>
      <c r="P393" s="508"/>
      <c r="Q393" s="508"/>
      <c r="R393" s="508"/>
      <c r="S393" s="508"/>
      <c r="T393" s="248">
        <v>0</v>
      </c>
    </row>
    <row r="394" spans="2:21" x14ac:dyDescent="0.25">
      <c r="B394" s="278"/>
      <c r="C394" s="507"/>
      <c r="D394" s="508"/>
      <c r="E394" s="508"/>
      <c r="F394" s="508"/>
      <c r="G394" s="508"/>
      <c r="H394" s="508"/>
      <c r="I394" s="508"/>
      <c r="J394" s="508"/>
      <c r="K394" s="508"/>
      <c r="L394" s="508"/>
      <c r="M394" s="508"/>
      <c r="N394" s="508"/>
      <c r="O394" s="508"/>
      <c r="P394" s="508"/>
      <c r="Q394" s="508"/>
      <c r="R394" s="508"/>
      <c r="S394" s="508"/>
      <c r="T394" s="248">
        <v>0</v>
      </c>
    </row>
    <row r="395" spans="2:21" x14ac:dyDescent="0.25">
      <c r="B395" s="278"/>
      <c r="C395" s="507"/>
      <c r="D395" s="508"/>
      <c r="E395" s="508"/>
      <c r="F395" s="508"/>
      <c r="G395" s="508"/>
      <c r="H395" s="508"/>
      <c r="I395" s="508"/>
      <c r="J395" s="508"/>
      <c r="K395" s="508"/>
      <c r="L395" s="508"/>
      <c r="M395" s="508"/>
      <c r="N395" s="508"/>
      <c r="O395" s="508"/>
      <c r="P395" s="508"/>
      <c r="Q395" s="508"/>
      <c r="R395" s="508"/>
      <c r="S395" s="508"/>
      <c r="T395" s="248">
        <v>0</v>
      </c>
    </row>
    <row r="396" spans="2:21" x14ac:dyDescent="0.25">
      <c r="B396" s="278"/>
      <c r="C396" s="507"/>
      <c r="D396" s="508"/>
      <c r="E396" s="508"/>
      <c r="F396" s="508"/>
      <c r="G396" s="508"/>
      <c r="H396" s="508"/>
      <c r="I396" s="508"/>
      <c r="J396" s="508"/>
      <c r="K396" s="508"/>
      <c r="L396" s="508"/>
      <c r="M396" s="508"/>
      <c r="N396" s="508"/>
      <c r="O396" s="508"/>
      <c r="P396" s="508"/>
      <c r="Q396" s="508"/>
      <c r="R396" s="508"/>
      <c r="S396" s="508"/>
      <c r="T396" s="248">
        <v>0</v>
      </c>
    </row>
    <row r="397" spans="2:21" x14ac:dyDescent="0.25">
      <c r="B397" s="278"/>
      <c r="C397" s="507"/>
      <c r="D397" s="508"/>
      <c r="E397" s="508"/>
      <c r="F397" s="508"/>
      <c r="G397" s="508"/>
      <c r="H397" s="508"/>
      <c r="I397" s="508"/>
      <c r="J397" s="508"/>
      <c r="K397" s="508"/>
      <c r="L397" s="508"/>
      <c r="M397" s="508"/>
      <c r="N397" s="508"/>
      <c r="O397" s="508"/>
      <c r="P397" s="508"/>
      <c r="Q397" s="508"/>
      <c r="R397" s="508"/>
      <c r="S397" s="508"/>
      <c r="T397" s="248">
        <v>0</v>
      </c>
    </row>
    <row r="398" spans="2:21" x14ac:dyDescent="0.25">
      <c r="B398" s="278"/>
      <c r="C398" s="519"/>
      <c r="D398" s="520"/>
      <c r="E398" s="520"/>
      <c r="F398" s="520"/>
      <c r="G398" s="520"/>
      <c r="H398" s="520"/>
      <c r="I398" s="520"/>
      <c r="J398" s="520"/>
      <c r="K398" s="520"/>
      <c r="L398" s="520"/>
      <c r="M398" s="520"/>
      <c r="N398" s="520"/>
      <c r="O398" s="520"/>
      <c r="P398" s="520"/>
      <c r="Q398" s="520"/>
      <c r="R398" s="520"/>
      <c r="S398" s="520"/>
      <c r="T398" s="248">
        <v>0</v>
      </c>
    </row>
    <row r="399" spans="2:21" ht="13.5" thickBot="1" x14ac:dyDescent="0.3">
      <c r="B399" s="60" t="s">
        <v>206</v>
      </c>
      <c r="C399" s="279"/>
      <c r="D399" s="250"/>
      <c r="E399" s="250"/>
      <c r="F399" s="250"/>
      <c r="G399" s="250"/>
      <c r="H399" s="250"/>
      <c r="I399" s="250"/>
      <c r="J399" s="250"/>
      <c r="K399" s="250"/>
      <c r="L399" s="250"/>
      <c r="M399" s="250"/>
      <c r="N399" s="250"/>
      <c r="O399" s="250"/>
      <c r="P399" s="250"/>
      <c r="Q399" s="250"/>
      <c r="R399" s="250"/>
      <c r="S399" s="250"/>
      <c r="T399" s="35">
        <f>SUM(T389:T398)</f>
        <v>0</v>
      </c>
    </row>
    <row r="400" spans="2:21" ht="13.5" thickBot="1" x14ac:dyDescent="0.3">
      <c r="B400" s="74"/>
      <c r="C400" s="75"/>
      <c r="D400" s="245"/>
      <c r="E400" s="245"/>
      <c r="F400" s="245"/>
      <c r="G400" s="245"/>
      <c r="H400" s="245"/>
      <c r="I400" s="245"/>
      <c r="J400" s="245"/>
      <c r="K400" s="245"/>
      <c r="L400" s="245"/>
      <c r="M400" s="245"/>
      <c r="N400" s="245"/>
      <c r="O400" s="245"/>
      <c r="P400" s="245"/>
      <c r="Q400" s="245"/>
      <c r="R400" s="245"/>
      <c r="S400" s="245"/>
      <c r="T400" s="247"/>
    </row>
    <row r="401" spans="2:20" ht="39.6" customHeight="1" x14ac:dyDescent="0.25">
      <c r="B401" s="497" t="s">
        <v>211</v>
      </c>
      <c r="C401" s="498"/>
      <c r="D401" s="498"/>
      <c r="E401" s="498"/>
      <c r="F401" s="498"/>
      <c r="G401" s="498"/>
      <c r="H401" s="498"/>
      <c r="I401" s="498"/>
      <c r="J401" s="498"/>
      <c r="K401" s="498"/>
      <c r="L401" s="498"/>
      <c r="M401" s="498"/>
      <c r="N401" s="498"/>
      <c r="O401" s="499"/>
      <c r="P401" s="59" t="s">
        <v>56</v>
      </c>
      <c r="Q401" s="59" t="s">
        <v>209</v>
      </c>
      <c r="R401" s="59" t="s">
        <v>57</v>
      </c>
      <c r="S401" s="67" t="s">
        <v>245</v>
      </c>
      <c r="T401" s="61" t="s">
        <v>200</v>
      </c>
    </row>
    <row r="402" spans="2:20" x14ac:dyDescent="0.25">
      <c r="B402" s="236"/>
      <c r="C402" s="568"/>
      <c r="D402" s="569"/>
      <c r="E402" s="569"/>
      <c r="F402" s="569"/>
      <c r="G402" s="569"/>
      <c r="H402" s="569"/>
      <c r="I402" s="569"/>
      <c r="J402" s="569"/>
      <c r="K402" s="569"/>
      <c r="L402" s="569"/>
      <c r="M402" s="569"/>
      <c r="N402" s="569"/>
      <c r="O402" s="570"/>
      <c r="P402" s="240"/>
      <c r="Q402" s="334">
        <v>0</v>
      </c>
      <c r="R402" s="277"/>
      <c r="S402" s="240">
        <v>0</v>
      </c>
      <c r="T402" s="242" t="str">
        <f t="shared" ref="T402:T411" si="53">IF(P402="Purchase",Q402/R402,IF(P402="Rental",S402,IF(Q402+R402+S402&gt;0,"error","")))</f>
        <v/>
      </c>
    </row>
    <row r="403" spans="2:20" x14ac:dyDescent="0.25">
      <c r="B403" s="236"/>
      <c r="C403" s="561"/>
      <c r="D403" s="483"/>
      <c r="E403" s="483"/>
      <c r="F403" s="483"/>
      <c r="G403" s="483"/>
      <c r="H403" s="483"/>
      <c r="I403" s="483"/>
      <c r="J403" s="483"/>
      <c r="K403" s="483"/>
      <c r="L403" s="483"/>
      <c r="M403" s="483"/>
      <c r="N403" s="483"/>
      <c r="O403" s="562"/>
      <c r="P403" s="240"/>
      <c r="Q403" s="334">
        <v>0</v>
      </c>
      <c r="R403" s="277"/>
      <c r="S403" s="240">
        <v>0</v>
      </c>
      <c r="T403" s="242" t="str">
        <f t="shared" si="53"/>
        <v/>
      </c>
    </row>
    <row r="404" spans="2:20" x14ac:dyDescent="0.25">
      <c r="B404" s="236"/>
      <c r="C404" s="561"/>
      <c r="D404" s="483"/>
      <c r="E404" s="483"/>
      <c r="F404" s="483"/>
      <c r="G404" s="483"/>
      <c r="H404" s="483"/>
      <c r="I404" s="483"/>
      <c r="J404" s="483"/>
      <c r="K404" s="483"/>
      <c r="L404" s="483"/>
      <c r="M404" s="483"/>
      <c r="N404" s="483"/>
      <c r="O404" s="562"/>
      <c r="P404" s="240"/>
      <c r="Q404" s="334">
        <v>0</v>
      </c>
      <c r="R404" s="277"/>
      <c r="S404" s="240">
        <v>0</v>
      </c>
      <c r="T404" s="242" t="str">
        <f t="shared" si="53"/>
        <v/>
      </c>
    </row>
    <row r="405" spans="2:20" x14ac:dyDescent="0.25">
      <c r="B405" s="236"/>
      <c r="C405" s="561"/>
      <c r="D405" s="483"/>
      <c r="E405" s="483"/>
      <c r="F405" s="483"/>
      <c r="G405" s="483"/>
      <c r="H405" s="483"/>
      <c r="I405" s="483"/>
      <c r="J405" s="483"/>
      <c r="K405" s="483"/>
      <c r="L405" s="483"/>
      <c r="M405" s="483"/>
      <c r="N405" s="483"/>
      <c r="O405" s="562"/>
      <c r="P405" s="240"/>
      <c r="Q405" s="334">
        <v>0</v>
      </c>
      <c r="R405" s="277"/>
      <c r="S405" s="240">
        <v>0</v>
      </c>
      <c r="T405" s="242" t="str">
        <f t="shared" si="53"/>
        <v/>
      </c>
    </row>
    <row r="406" spans="2:20" x14ac:dyDescent="0.25">
      <c r="B406" s="236"/>
      <c r="C406" s="561"/>
      <c r="D406" s="483"/>
      <c r="E406" s="483"/>
      <c r="F406" s="483"/>
      <c r="G406" s="483"/>
      <c r="H406" s="483"/>
      <c r="I406" s="483"/>
      <c r="J406" s="483"/>
      <c r="K406" s="483"/>
      <c r="L406" s="483"/>
      <c r="M406" s="483"/>
      <c r="N406" s="483"/>
      <c r="O406" s="562"/>
      <c r="P406" s="240"/>
      <c r="Q406" s="334">
        <v>0</v>
      </c>
      <c r="R406" s="277"/>
      <c r="S406" s="240">
        <v>0</v>
      </c>
      <c r="T406" s="242" t="str">
        <f t="shared" si="53"/>
        <v/>
      </c>
    </row>
    <row r="407" spans="2:20" x14ac:dyDescent="0.25">
      <c r="B407" s="236"/>
      <c r="C407" s="561"/>
      <c r="D407" s="483"/>
      <c r="E407" s="483"/>
      <c r="F407" s="483"/>
      <c r="G407" s="483"/>
      <c r="H407" s="483"/>
      <c r="I407" s="483"/>
      <c r="J407" s="483"/>
      <c r="K407" s="483"/>
      <c r="L407" s="483"/>
      <c r="M407" s="483"/>
      <c r="N407" s="483"/>
      <c r="O407" s="562"/>
      <c r="P407" s="240"/>
      <c r="Q407" s="334">
        <v>0</v>
      </c>
      <c r="R407" s="277"/>
      <c r="S407" s="240">
        <v>0</v>
      </c>
      <c r="T407" s="242" t="str">
        <f t="shared" si="53"/>
        <v/>
      </c>
    </row>
    <row r="408" spans="2:20" x14ac:dyDescent="0.25">
      <c r="B408" s="236"/>
      <c r="C408" s="561"/>
      <c r="D408" s="483"/>
      <c r="E408" s="483"/>
      <c r="F408" s="483"/>
      <c r="G408" s="483"/>
      <c r="H408" s="483"/>
      <c r="I408" s="483"/>
      <c r="J408" s="483"/>
      <c r="K408" s="483"/>
      <c r="L408" s="483"/>
      <c r="M408" s="483"/>
      <c r="N408" s="483"/>
      <c r="O408" s="562"/>
      <c r="P408" s="240"/>
      <c r="Q408" s="334">
        <v>0</v>
      </c>
      <c r="R408" s="277"/>
      <c r="S408" s="240">
        <v>0</v>
      </c>
      <c r="T408" s="242" t="str">
        <f t="shared" si="53"/>
        <v/>
      </c>
    </row>
    <row r="409" spans="2:20" x14ac:dyDescent="0.25">
      <c r="B409" s="236"/>
      <c r="C409" s="561"/>
      <c r="D409" s="483"/>
      <c r="E409" s="483"/>
      <c r="F409" s="483"/>
      <c r="G409" s="483"/>
      <c r="H409" s="483"/>
      <c r="I409" s="483"/>
      <c r="J409" s="483"/>
      <c r="K409" s="483"/>
      <c r="L409" s="483"/>
      <c r="M409" s="483"/>
      <c r="N409" s="483"/>
      <c r="O409" s="562"/>
      <c r="P409" s="240"/>
      <c r="Q409" s="334">
        <v>0</v>
      </c>
      <c r="R409" s="277"/>
      <c r="S409" s="240">
        <v>0</v>
      </c>
      <c r="T409" s="242" t="str">
        <f t="shared" si="53"/>
        <v/>
      </c>
    </row>
    <row r="410" spans="2:20" x14ac:dyDescent="0.25">
      <c r="B410" s="236"/>
      <c r="C410" s="561"/>
      <c r="D410" s="483"/>
      <c r="E410" s="483"/>
      <c r="F410" s="483"/>
      <c r="G410" s="483"/>
      <c r="H410" s="483"/>
      <c r="I410" s="483"/>
      <c r="J410" s="483"/>
      <c r="K410" s="483"/>
      <c r="L410" s="483"/>
      <c r="M410" s="483"/>
      <c r="N410" s="483"/>
      <c r="O410" s="562"/>
      <c r="P410" s="240"/>
      <c r="Q410" s="334">
        <v>0</v>
      </c>
      <c r="R410" s="277"/>
      <c r="S410" s="240">
        <v>0</v>
      </c>
      <c r="T410" s="242" t="str">
        <f t="shared" si="53"/>
        <v/>
      </c>
    </row>
    <row r="411" spans="2:20" x14ac:dyDescent="0.25">
      <c r="B411" s="236"/>
      <c r="C411" s="563"/>
      <c r="D411" s="564"/>
      <c r="E411" s="564"/>
      <c r="F411" s="564"/>
      <c r="G411" s="564"/>
      <c r="H411" s="564"/>
      <c r="I411" s="564"/>
      <c r="J411" s="564"/>
      <c r="K411" s="564"/>
      <c r="L411" s="564"/>
      <c r="M411" s="564"/>
      <c r="N411" s="564"/>
      <c r="O411" s="565"/>
      <c r="P411" s="240"/>
      <c r="Q411" s="334">
        <v>0</v>
      </c>
      <c r="R411" s="277"/>
      <c r="S411" s="240">
        <v>0</v>
      </c>
      <c r="T411" s="242" t="str">
        <f t="shared" si="53"/>
        <v/>
      </c>
    </row>
    <row r="412" spans="2:20" ht="13.5" thickBot="1" x14ac:dyDescent="0.3">
      <c r="B412" s="60" t="s">
        <v>207</v>
      </c>
      <c r="C412" s="279"/>
      <c r="D412" s="249"/>
      <c r="E412" s="249"/>
      <c r="F412" s="249"/>
      <c r="G412" s="249"/>
      <c r="H412" s="249"/>
      <c r="I412" s="249"/>
      <c r="J412" s="249"/>
      <c r="K412" s="249"/>
      <c r="L412" s="249"/>
      <c r="M412" s="249"/>
      <c r="N412" s="249"/>
      <c r="O412" s="253"/>
      <c r="P412" s="253"/>
      <c r="Q412" s="253"/>
      <c r="R412" s="253"/>
      <c r="S412" s="253"/>
      <c r="T412" s="66">
        <f>SUM(T402:T411)</f>
        <v>0</v>
      </c>
    </row>
    <row r="413" spans="2:20" ht="13.5" thickBot="1" x14ac:dyDescent="0.3">
      <c r="B413" s="74"/>
      <c r="C413" s="281"/>
      <c r="D413" s="282"/>
      <c r="E413" s="282"/>
      <c r="F413" s="282"/>
      <c r="G413" s="282"/>
      <c r="H413" s="282"/>
      <c r="I413" s="282"/>
      <c r="J413" s="282"/>
      <c r="K413" s="282"/>
      <c r="L413" s="282"/>
      <c r="M413" s="282"/>
      <c r="N413" s="282"/>
      <c r="O413" s="282"/>
      <c r="P413" s="282"/>
      <c r="Q413" s="282"/>
      <c r="R413" s="282"/>
      <c r="S413" s="282"/>
      <c r="T413" s="82"/>
    </row>
    <row r="414" spans="2:20" x14ac:dyDescent="0.25">
      <c r="B414" s="503" t="s">
        <v>58</v>
      </c>
      <c r="C414" s="504"/>
      <c r="D414" s="504"/>
      <c r="E414" s="504"/>
      <c r="F414" s="504"/>
      <c r="G414" s="505"/>
      <c r="H414" s="505"/>
      <c r="I414" s="505"/>
      <c r="J414" s="505"/>
      <c r="K414" s="505"/>
      <c r="L414" s="505"/>
      <c r="M414" s="505"/>
      <c r="N414" s="505"/>
      <c r="O414" s="505"/>
      <c r="P414" s="505"/>
      <c r="Q414" s="505"/>
      <c r="R414" s="505"/>
      <c r="S414" s="506"/>
      <c r="T414" s="81" t="s">
        <v>200</v>
      </c>
    </row>
    <row r="415" spans="2:20" ht="13.15" customHeight="1" x14ac:dyDescent="0.25">
      <c r="B415" s="78" t="s">
        <v>59</v>
      </c>
      <c r="C415" s="500" t="s">
        <v>60</v>
      </c>
      <c r="D415" s="501"/>
      <c r="E415" s="501"/>
      <c r="F415" s="501"/>
      <c r="G415" s="501"/>
      <c r="H415" s="501"/>
      <c r="I415" s="501"/>
      <c r="J415" s="501"/>
      <c r="K415" s="501"/>
      <c r="L415" s="501"/>
      <c r="M415" s="501"/>
      <c r="N415" s="501"/>
      <c r="O415" s="501"/>
      <c r="P415" s="501"/>
      <c r="Q415" s="501"/>
      <c r="R415" s="72"/>
      <c r="S415" s="72"/>
      <c r="T415" s="80"/>
    </row>
    <row r="416" spans="2:20" x14ac:dyDescent="0.25">
      <c r="B416" s="236"/>
      <c r="C416" s="490"/>
      <c r="D416" s="490"/>
      <c r="E416" s="490"/>
      <c r="F416" s="490"/>
      <c r="G416" s="490"/>
      <c r="H416" s="490"/>
      <c r="I416" s="490"/>
      <c r="J416" s="490"/>
      <c r="K416" s="490"/>
      <c r="L416" s="490"/>
      <c r="M416" s="490"/>
      <c r="N416" s="490"/>
      <c r="O416" s="490"/>
      <c r="P416" s="490"/>
      <c r="Q416" s="490"/>
      <c r="R416" s="488"/>
      <c r="S416" s="489"/>
      <c r="T416" s="259">
        <v>0</v>
      </c>
    </row>
    <row r="417" spans="2:20" x14ac:dyDescent="0.25">
      <c r="B417" s="236"/>
      <c r="C417" s="490"/>
      <c r="D417" s="490"/>
      <c r="E417" s="490"/>
      <c r="F417" s="490"/>
      <c r="G417" s="490"/>
      <c r="H417" s="490"/>
      <c r="I417" s="490"/>
      <c r="J417" s="490"/>
      <c r="K417" s="490"/>
      <c r="L417" s="490"/>
      <c r="M417" s="490"/>
      <c r="N417" s="490"/>
      <c r="O417" s="490"/>
      <c r="P417" s="490"/>
      <c r="Q417" s="490"/>
      <c r="R417" s="478"/>
      <c r="S417" s="479"/>
      <c r="T417" s="259">
        <v>0</v>
      </c>
    </row>
    <row r="418" spans="2:20" x14ac:dyDescent="0.25">
      <c r="B418" s="236"/>
      <c r="C418" s="490"/>
      <c r="D418" s="490"/>
      <c r="E418" s="490"/>
      <c r="F418" s="490"/>
      <c r="G418" s="490"/>
      <c r="H418" s="490"/>
      <c r="I418" s="490"/>
      <c r="J418" s="490"/>
      <c r="K418" s="490"/>
      <c r="L418" s="490"/>
      <c r="M418" s="490"/>
      <c r="N418" s="490"/>
      <c r="O418" s="490"/>
      <c r="P418" s="490"/>
      <c r="Q418" s="490"/>
      <c r="R418" s="478"/>
      <c r="S418" s="479"/>
      <c r="T418" s="259">
        <v>0</v>
      </c>
    </row>
    <row r="419" spans="2:20" x14ac:dyDescent="0.25">
      <c r="B419" s="236"/>
      <c r="C419" s="490"/>
      <c r="D419" s="490"/>
      <c r="E419" s="490"/>
      <c r="F419" s="490"/>
      <c r="G419" s="490"/>
      <c r="H419" s="490"/>
      <c r="I419" s="490"/>
      <c r="J419" s="490"/>
      <c r="K419" s="490"/>
      <c r="L419" s="490"/>
      <c r="M419" s="490"/>
      <c r="N419" s="490"/>
      <c r="O419" s="490"/>
      <c r="P419" s="490"/>
      <c r="Q419" s="490"/>
      <c r="R419" s="478"/>
      <c r="S419" s="479"/>
      <c r="T419" s="259">
        <v>0</v>
      </c>
    </row>
    <row r="420" spans="2:20" x14ac:dyDescent="0.25">
      <c r="B420" s="236"/>
      <c r="C420" s="490"/>
      <c r="D420" s="490"/>
      <c r="E420" s="490"/>
      <c r="F420" s="490"/>
      <c r="G420" s="490"/>
      <c r="H420" s="490"/>
      <c r="I420" s="490"/>
      <c r="J420" s="490"/>
      <c r="K420" s="490"/>
      <c r="L420" s="490"/>
      <c r="M420" s="490"/>
      <c r="N420" s="490"/>
      <c r="O420" s="490"/>
      <c r="P420" s="490"/>
      <c r="Q420" s="490"/>
      <c r="R420" s="478"/>
      <c r="S420" s="479"/>
      <c r="T420" s="259">
        <v>0</v>
      </c>
    </row>
    <row r="421" spans="2:20" x14ac:dyDescent="0.25">
      <c r="B421" s="236"/>
      <c r="C421" s="502"/>
      <c r="D421" s="502"/>
      <c r="E421" s="502"/>
      <c r="F421" s="502"/>
      <c r="G421" s="502"/>
      <c r="H421" s="502"/>
      <c r="I421" s="502"/>
      <c r="J421" s="502"/>
      <c r="K421" s="502"/>
      <c r="L421" s="502"/>
      <c r="M421" s="502"/>
      <c r="N421" s="502"/>
      <c r="O421" s="502"/>
      <c r="P421" s="502"/>
      <c r="Q421" s="502"/>
      <c r="R421" s="478"/>
      <c r="S421" s="479"/>
      <c r="T421" s="259">
        <v>0</v>
      </c>
    </row>
    <row r="422" spans="2:20" x14ac:dyDescent="0.25">
      <c r="B422" s="236"/>
      <c r="C422" s="502"/>
      <c r="D422" s="502"/>
      <c r="E422" s="502"/>
      <c r="F422" s="502"/>
      <c r="G422" s="502"/>
      <c r="H422" s="502"/>
      <c r="I422" s="502"/>
      <c r="J422" s="502"/>
      <c r="K422" s="502"/>
      <c r="L422" s="502"/>
      <c r="M422" s="502"/>
      <c r="N422" s="502"/>
      <c r="O422" s="502"/>
      <c r="P422" s="502"/>
      <c r="Q422" s="502"/>
      <c r="R422" s="478"/>
      <c r="S422" s="479"/>
      <c r="T422" s="259">
        <v>0</v>
      </c>
    </row>
    <row r="423" spans="2:20" x14ac:dyDescent="0.25">
      <c r="B423" s="236"/>
      <c r="C423" s="502"/>
      <c r="D423" s="502"/>
      <c r="E423" s="502"/>
      <c r="F423" s="502"/>
      <c r="G423" s="502"/>
      <c r="H423" s="502"/>
      <c r="I423" s="502"/>
      <c r="J423" s="502"/>
      <c r="K423" s="502"/>
      <c r="L423" s="502"/>
      <c r="M423" s="502"/>
      <c r="N423" s="502"/>
      <c r="O423" s="502"/>
      <c r="P423" s="502"/>
      <c r="Q423" s="502"/>
      <c r="R423" s="478"/>
      <c r="S423" s="479"/>
      <c r="T423" s="259">
        <v>0</v>
      </c>
    </row>
    <row r="424" spans="2:20" x14ac:dyDescent="0.25">
      <c r="B424" s="236"/>
      <c r="C424" s="502"/>
      <c r="D424" s="502"/>
      <c r="E424" s="502"/>
      <c r="F424" s="502"/>
      <c r="G424" s="502"/>
      <c r="H424" s="502"/>
      <c r="I424" s="502"/>
      <c r="J424" s="502"/>
      <c r="K424" s="502"/>
      <c r="L424" s="502"/>
      <c r="M424" s="502"/>
      <c r="N424" s="502"/>
      <c r="O424" s="502"/>
      <c r="P424" s="502"/>
      <c r="Q424" s="502"/>
      <c r="R424" s="478"/>
      <c r="S424" s="479"/>
      <c r="T424" s="259">
        <v>0</v>
      </c>
    </row>
    <row r="425" spans="2:20" x14ac:dyDescent="0.25">
      <c r="B425" s="296"/>
      <c r="C425" s="491"/>
      <c r="D425" s="491"/>
      <c r="E425" s="491"/>
      <c r="F425" s="491"/>
      <c r="G425" s="491"/>
      <c r="H425" s="491"/>
      <c r="I425" s="491"/>
      <c r="J425" s="491"/>
      <c r="K425" s="491"/>
      <c r="L425" s="491"/>
      <c r="M425" s="491"/>
      <c r="N425" s="491"/>
      <c r="O425" s="491"/>
      <c r="P425" s="491"/>
      <c r="Q425" s="491"/>
      <c r="R425" s="480"/>
      <c r="S425" s="481"/>
      <c r="T425" s="286">
        <v>0</v>
      </c>
    </row>
    <row r="426" spans="2:20" ht="13.5" thickBot="1" x14ac:dyDescent="0.3">
      <c r="B426" s="60" t="s">
        <v>208</v>
      </c>
      <c r="C426" s="254"/>
      <c r="D426" s="253"/>
      <c r="E426" s="253"/>
      <c r="F426" s="253"/>
      <c r="G426" s="253"/>
      <c r="H426" s="253"/>
      <c r="I426" s="253"/>
      <c r="J426" s="253"/>
      <c r="K426" s="253"/>
      <c r="L426" s="253"/>
      <c r="M426" s="253"/>
      <c r="N426" s="253"/>
      <c r="O426" s="253"/>
      <c r="P426" s="253"/>
      <c r="Q426" s="255"/>
      <c r="R426" s="252"/>
      <c r="S426" s="255"/>
      <c r="T426" s="333">
        <f>SUM(T416:T425)</f>
        <v>0</v>
      </c>
    </row>
    <row r="427" spans="2:20" ht="13.9" customHeight="1" thickBot="1" x14ac:dyDescent="0.3">
      <c r="B427" s="447" t="str">
        <f xml:space="preserve"> "Total " &amp;B360</f>
        <v>Total Postwick Park &amp; Ride</v>
      </c>
      <c r="C427" s="492"/>
      <c r="D427" s="493"/>
      <c r="E427" s="493"/>
      <c r="F427" s="493"/>
      <c r="G427" s="493"/>
      <c r="H427" s="493"/>
      <c r="I427" s="493"/>
      <c r="J427" s="493"/>
      <c r="K427" s="493"/>
      <c r="L427" s="493"/>
      <c r="M427" s="493"/>
      <c r="N427" s="493"/>
      <c r="O427" s="448" t="s">
        <v>201</v>
      </c>
      <c r="P427" s="449"/>
      <c r="Q427" s="449"/>
      <c r="R427" s="449"/>
      <c r="S427" s="449"/>
      <c r="T427" s="73">
        <f>T386+T399+T412+T426</f>
        <v>2.3000000000000007E-5</v>
      </c>
    </row>
    <row r="428" spans="2:20" ht="13.9" customHeight="1" thickBot="1" x14ac:dyDescent="0.3">
      <c r="B428" s="492"/>
      <c r="C428" s="492"/>
      <c r="D428" s="493"/>
      <c r="E428" s="493"/>
      <c r="F428" s="493"/>
      <c r="G428" s="493"/>
      <c r="H428" s="493"/>
      <c r="I428" s="493"/>
      <c r="J428" s="493"/>
      <c r="K428" s="493"/>
      <c r="L428" s="493"/>
      <c r="M428" s="493"/>
      <c r="N428" s="493"/>
      <c r="O428" s="448" t="s">
        <v>202</v>
      </c>
      <c r="P428" s="449"/>
      <c r="Q428" s="449"/>
      <c r="R428" s="449"/>
      <c r="S428" s="449"/>
      <c r="T428" s="73">
        <f>(T427+(T427*$S$4))*(100%+$S$6)</f>
        <v>2.3000000000000007E-5</v>
      </c>
    </row>
    <row r="429" spans="2:20" ht="24" thickBot="1" x14ac:dyDescent="0.3">
      <c r="B429" s="328"/>
      <c r="C429" s="328"/>
      <c r="D429" s="329"/>
      <c r="E429" s="329"/>
      <c r="F429" s="329"/>
      <c r="G429" s="329"/>
      <c r="H429" s="329"/>
      <c r="I429" s="329"/>
      <c r="J429" s="329"/>
      <c r="K429" s="329"/>
      <c r="L429" s="329"/>
      <c r="M429" s="329"/>
      <c r="N429" s="329"/>
      <c r="O429" s="330"/>
      <c r="P429" s="331"/>
      <c r="Q429" s="331"/>
      <c r="R429" s="331"/>
      <c r="S429" s="331"/>
      <c r="T429" s="332"/>
    </row>
    <row r="430" spans="2:20" ht="34.9" customHeight="1" thickBot="1" x14ac:dyDescent="0.3">
      <c r="B430" s="522" t="str">
        <f>'Master site list'!$A8</f>
        <v>Costessey Park &amp; Ride</v>
      </c>
      <c r="C430" s="522"/>
      <c r="D430" s="522"/>
      <c r="E430" s="522"/>
      <c r="F430" s="522"/>
      <c r="G430" s="522"/>
      <c r="H430" s="522"/>
      <c r="I430" s="522"/>
      <c r="J430" s="522"/>
      <c r="K430" s="522"/>
      <c r="L430" s="522"/>
      <c r="M430" s="523"/>
      <c r="N430" s="521" t="str">
        <f>$N$10</f>
        <v>Grounds Maintenance</v>
      </c>
      <c r="O430" s="522"/>
      <c r="P430" s="522"/>
      <c r="Q430" s="522"/>
      <c r="R430" s="522"/>
      <c r="S430" s="522"/>
      <c r="T430" s="523"/>
    </row>
    <row r="431" spans="2:20" ht="100.15" customHeight="1" thickBot="1" x14ac:dyDescent="0.3">
      <c r="B431" s="172" t="s">
        <v>37</v>
      </c>
      <c r="C431" s="48" t="s">
        <v>38</v>
      </c>
      <c r="D431" s="48" t="s">
        <v>39</v>
      </c>
      <c r="E431" s="48" t="s">
        <v>61</v>
      </c>
      <c r="F431" s="49" t="s">
        <v>62</v>
      </c>
      <c r="G431" s="48" t="s">
        <v>63</v>
      </c>
      <c r="H431" s="48" t="s">
        <v>43</v>
      </c>
      <c r="I431" s="48" t="s">
        <v>44</v>
      </c>
      <c r="J431" s="48" t="s">
        <v>64</v>
      </c>
      <c r="K431" s="48" t="s">
        <v>65</v>
      </c>
      <c r="L431" s="48" t="s">
        <v>47</v>
      </c>
      <c r="M431" s="48" t="s">
        <v>48</v>
      </c>
      <c r="N431" s="48" t="s">
        <v>66</v>
      </c>
      <c r="O431" s="48" t="s">
        <v>67</v>
      </c>
      <c r="P431" s="48" t="s">
        <v>68</v>
      </c>
      <c r="Q431" s="48" t="s">
        <v>69</v>
      </c>
      <c r="R431" s="48" t="s">
        <v>70</v>
      </c>
      <c r="S431" s="48" t="s">
        <v>54</v>
      </c>
      <c r="T431" s="50" t="s">
        <v>200</v>
      </c>
    </row>
    <row r="432" spans="2:20" x14ac:dyDescent="0.25">
      <c r="B432" s="173" t="s">
        <v>216</v>
      </c>
      <c r="C432" s="264"/>
      <c r="D432" s="265"/>
      <c r="E432" s="265"/>
      <c r="F432" s="266"/>
      <c r="G432" s="267"/>
      <c r="H432" s="267"/>
      <c r="I432" s="267"/>
      <c r="J432" s="267"/>
      <c r="K432" s="267"/>
      <c r="L432" s="268"/>
      <c r="M432" s="268"/>
      <c r="N432" s="267"/>
      <c r="O432" s="267"/>
      <c r="P432" s="267"/>
      <c r="Q432" s="267"/>
      <c r="R432" s="267"/>
      <c r="S432" s="267"/>
      <c r="T432" s="269"/>
    </row>
    <row r="433" spans="2:32" ht="15" x14ac:dyDescent="0.25">
      <c r="B433" s="270"/>
      <c r="C433" s="271"/>
      <c r="D433" s="272" t="str">
        <f>IF(C433="","",F433/C433)</f>
        <v/>
      </c>
      <c r="E433" s="273">
        <f>C433/2080</f>
        <v>0</v>
      </c>
      <c r="F433" s="274">
        <v>9.9999999999999995E-7</v>
      </c>
      <c r="G433" s="275">
        <v>0</v>
      </c>
      <c r="H433" s="274">
        <v>0</v>
      </c>
      <c r="I433" s="51">
        <f>H433/F433</f>
        <v>0</v>
      </c>
      <c r="J433" s="275">
        <v>0</v>
      </c>
      <c r="K433" s="275">
        <v>0</v>
      </c>
      <c r="L433" s="275">
        <v>0</v>
      </c>
      <c r="M433" s="53">
        <f>L433/F433</f>
        <v>0</v>
      </c>
      <c r="N433" s="275">
        <v>0</v>
      </c>
      <c r="O433" s="275">
        <v>0</v>
      </c>
      <c r="P433" s="275">
        <v>0</v>
      </c>
      <c r="Q433" s="275">
        <v>0</v>
      </c>
      <c r="R433" s="275">
        <v>0</v>
      </c>
      <c r="S433" s="274"/>
      <c r="T433" s="276">
        <f>SUM(F433+G433+H433+J433+K433+L433+N433+O433+P433+Q433+R433)</f>
        <v>9.9999999999999995E-7</v>
      </c>
      <c r="U433" s="122">
        <f>SUM(C433*E433)</f>
        <v>0</v>
      </c>
      <c r="AC433" s="15"/>
      <c r="AD433" s="15"/>
      <c r="AE433" s="15"/>
      <c r="AF433" s="16"/>
    </row>
    <row r="434" spans="2:32" ht="15" x14ac:dyDescent="0.25">
      <c r="B434" s="236"/>
      <c r="C434" s="277"/>
      <c r="D434" s="238" t="str">
        <f t="shared" ref="D434:D455" si="54">IF(C434="","",F434/C434)</f>
        <v/>
      </c>
      <c r="E434" s="243">
        <f t="shared" ref="E434:E455" si="55">C434/2080</f>
        <v>0</v>
      </c>
      <c r="F434" s="240">
        <v>9.9999999999999995E-7</v>
      </c>
      <c r="G434" s="241">
        <v>0</v>
      </c>
      <c r="H434" s="240">
        <v>0</v>
      </c>
      <c r="I434" s="30">
        <f>H434/F434</f>
        <v>0</v>
      </c>
      <c r="J434" s="241">
        <v>0</v>
      </c>
      <c r="K434" s="241">
        <v>0</v>
      </c>
      <c r="L434" s="241">
        <v>0</v>
      </c>
      <c r="M434" s="36">
        <f t="shared" ref="M434:M455" si="56">L434/F434</f>
        <v>0</v>
      </c>
      <c r="N434" s="241">
        <v>0</v>
      </c>
      <c r="O434" s="241">
        <v>0</v>
      </c>
      <c r="P434" s="241">
        <v>0</v>
      </c>
      <c r="Q434" s="241">
        <v>0</v>
      </c>
      <c r="R434" s="241">
        <v>0</v>
      </c>
      <c r="S434" s="240"/>
      <c r="T434" s="242">
        <f t="shared" ref="T434:T446" si="57">SUM(F434+G434+H434+J434+K434+L434+N434+O434+P434+Q434+R434)</f>
        <v>9.9999999999999995E-7</v>
      </c>
      <c r="U434" s="122">
        <f t="shared" ref="U434:U456" si="58">SUM(C434*E434)</f>
        <v>0</v>
      </c>
      <c r="AC434" s="15"/>
      <c r="AD434" s="15"/>
      <c r="AE434" s="15"/>
      <c r="AF434" s="16"/>
    </row>
    <row r="435" spans="2:32" ht="15" x14ac:dyDescent="0.25">
      <c r="B435" s="236"/>
      <c r="C435" s="277"/>
      <c r="D435" s="238" t="str">
        <f t="shared" si="54"/>
        <v/>
      </c>
      <c r="E435" s="243">
        <f t="shared" si="55"/>
        <v>0</v>
      </c>
      <c r="F435" s="240">
        <v>9.9999999999999995E-7</v>
      </c>
      <c r="G435" s="241">
        <v>0</v>
      </c>
      <c r="H435" s="240">
        <v>0</v>
      </c>
      <c r="I435" s="30">
        <f t="shared" ref="I435:I455" si="59">H435/F435</f>
        <v>0</v>
      </c>
      <c r="J435" s="241">
        <v>0</v>
      </c>
      <c r="K435" s="241">
        <v>0</v>
      </c>
      <c r="L435" s="241">
        <v>0</v>
      </c>
      <c r="M435" s="36">
        <f t="shared" si="56"/>
        <v>0</v>
      </c>
      <c r="N435" s="241">
        <v>0</v>
      </c>
      <c r="O435" s="241">
        <v>0</v>
      </c>
      <c r="P435" s="241">
        <v>0</v>
      </c>
      <c r="Q435" s="241">
        <v>0</v>
      </c>
      <c r="R435" s="241">
        <v>0</v>
      </c>
      <c r="S435" s="240"/>
      <c r="T435" s="242">
        <f t="shared" si="57"/>
        <v>9.9999999999999995E-7</v>
      </c>
      <c r="U435" s="122">
        <f t="shared" si="58"/>
        <v>0</v>
      </c>
      <c r="AC435" s="15"/>
      <c r="AD435" s="15"/>
      <c r="AE435" s="15"/>
      <c r="AF435" s="16"/>
    </row>
    <row r="436" spans="2:32" ht="15" x14ac:dyDescent="0.25">
      <c r="B436" s="236"/>
      <c r="C436" s="277"/>
      <c r="D436" s="238" t="str">
        <f t="shared" si="54"/>
        <v/>
      </c>
      <c r="E436" s="243">
        <f t="shared" si="55"/>
        <v>0</v>
      </c>
      <c r="F436" s="240">
        <v>9.9999999999999995E-7</v>
      </c>
      <c r="G436" s="241">
        <v>0</v>
      </c>
      <c r="H436" s="240">
        <v>0</v>
      </c>
      <c r="I436" s="30">
        <f t="shared" si="59"/>
        <v>0</v>
      </c>
      <c r="J436" s="241">
        <v>0</v>
      </c>
      <c r="K436" s="241">
        <v>0</v>
      </c>
      <c r="L436" s="241">
        <v>0</v>
      </c>
      <c r="M436" s="36">
        <f t="shared" si="56"/>
        <v>0</v>
      </c>
      <c r="N436" s="241">
        <v>0</v>
      </c>
      <c r="O436" s="241">
        <v>0</v>
      </c>
      <c r="P436" s="241">
        <v>0</v>
      </c>
      <c r="Q436" s="241">
        <v>0</v>
      </c>
      <c r="R436" s="241">
        <v>0</v>
      </c>
      <c r="S436" s="240"/>
      <c r="T436" s="242">
        <f t="shared" si="57"/>
        <v>9.9999999999999995E-7</v>
      </c>
      <c r="U436" s="122">
        <f t="shared" si="58"/>
        <v>0</v>
      </c>
      <c r="AC436" s="15"/>
      <c r="AD436" s="15"/>
      <c r="AE436" s="15"/>
      <c r="AF436" s="16"/>
    </row>
    <row r="437" spans="2:32" ht="15" x14ac:dyDescent="0.25">
      <c r="B437" s="236"/>
      <c r="C437" s="277"/>
      <c r="D437" s="238" t="str">
        <f t="shared" si="54"/>
        <v/>
      </c>
      <c r="E437" s="243">
        <f t="shared" si="55"/>
        <v>0</v>
      </c>
      <c r="F437" s="240">
        <v>9.9999999999999995E-7</v>
      </c>
      <c r="G437" s="241">
        <v>0</v>
      </c>
      <c r="H437" s="240">
        <v>0</v>
      </c>
      <c r="I437" s="30">
        <f t="shared" si="59"/>
        <v>0</v>
      </c>
      <c r="J437" s="241">
        <v>0</v>
      </c>
      <c r="K437" s="241">
        <v>0</v>
      </c>
      <c r="L437" s="241">
        <v>0</v>
      </c>
      <c r="M437" s="36">
        <f t="shared" si="56"/>
        <v>0</v>
      </c>
      <c r="N437" s="241">
        <v>0</v>
      </c>
      <c r="O437" s="241">
        <v>0</v>
      </c>
      <c r="P437" s="241">
        <v>0</v>
      </c>
      <c r="Q437" s="241">
        <v>0</v>
      </c>
      <c r="R437" s="241">
        <v>0</v>
      </c>
      <c r="S437" s="240"/>
      <c r="T437" s="242">
        <f t="shared" si="57"/>
        <v>9.9999999999999995E-7</v>
      </c>
      <c r="U437" s="122">
        <f t="shared" si="58"/>
        <v>0</v>
      </c>
      <c r="AC437" s="15"/>
      <c r="AD437" s="15"/>
      <c r="AE437" s="15"/>
      <c r="AF437" s="16"/>
    </row>
    <row r="438" spans="2:32" ht="15" x14ac:dyDescent="0.25">
      <c r="B438" s="236"/>
      <c r="C438" s="277"/>
      <c r="D438" s="238" t="str">
        <f t="shared" si="54"/>
        <v/>
      </c>
      <c r="E438" s="243">
        <f t="shared" si="55"/>
        <v>0</v>
      </c>
      <c r="F438" s="240">
        <v>9.9999999999999995E-7</v>
      </c>
      <c r="G438" s="241">
        <v>0</v>
      </c>
      <c r="H438" s="240">
        <v>0</v>
      </c>
      <c r="I438" s="30">
        <f t="shared" si="59"/>
        <v>0</v>
      </c>
      <c r="J438" s="241">
        <v>0</v>
      </c>
      <c r="K438" s="241">
        <v>0</v>
      </c>
      <c r="L438" s="241">
        <v>0</v>
      </c>
      <c r="M438" s="36">
        <f t="shared" si="56"/>
        <v>0</v>
      </c>
      <c r="N438" s="241">
        <v>0</v>
      </c>
      <c r="O438" s="241">
        <v>0</v>
      </c>
      <c r="P438" s="241">
        <v>0</v>
      </c>
      <c r="Q438" s="241">
        <v>0</v>
      </c>
      <c r="R438" s="241">
        <v>0</v>
      </c>
      <c r="S438" s="240"/>
      <c r="T438" s="242">
        <f t="shared" si="57"/>
        <v>9.9999999999999995E-7</v>
      </c>
      <c r="U438" s="122">
        <f t="shared" si="58"/>
        <v>0</v>
      </c>
      <c r="AC438" s="15"/>
      <c r="AD438" s="15"/>
      <c r="AE438" s="15"/>
      <c r="AF438" s="16"/>
    </row>
    <row r="439" spans="2:32" ht="15" x14ac:dyDescent="0.25">
      <c r="B439" s="236"/>
      <c r="C439" s="277"/>
      <c r="D439" s="238" t="str">
        <f t="shared" si="54"/>
        <v/>
      </c>
      <c r="E439" s="243">
        <f t="shared" si="55"/>
        <v>0</v>
      </c>
      <c r="F439" s="240">
        <v>9.9999999999999995E-7</v>
      </c>
      <c r="G439" s="241">
        <v>0</v>
      </c>
      <c r="H439" s="240">
        <v>0</v>
      </c>
      <c r="I439" s="30">
        <f t="shared" si="59"/>
        <v>0</v>
      </c>
      <c r="J439" s="241">
        <v>0</v>
      </c>
      <c r="K439" s="241">
        <v>0</v>
      </c>
      <c r="L439" s="241">
        <v>0</v>
      </c>
      <c r="M439" s="36">
        <f t="shared" si="56"/>
        <v>0</v>
      </c>
      <c r="N439" s="241">
        <v>0</v>
      </c>
      <c r="O439" s="241">
        <v>0</v>
      </c>
      <c r="P439" s="241">
        <v>0</v>
      </c>
      <c r="Q439" s="241">
        <v>0</v>
      </c>
      <c r="R439" s="241">
        <v>0</v>
      </c>
      <c r="S439" s="240"/>
      <c r="T439" s="242">
        <f t="shared" si="57"/>
        <v>9.9999999999999995E-7</v>
      </c>
      <c r="U439" s="122">
        <f t="shared" si="58"/>
        <v>0</v>
      </c>
      <c r="AC439" s="15"/>
      <c r="AD439" s="15"/>
      <c r="AE439" s="15"/>
      <c r="AF439" s="16"/>
    </row>
    <row r="440" spans="2:32" ht="15" x14ac:dyDescent="0.25">
      <c r="B440" s="236"/>
      <c r="C440" s="277"/>
      <c r="D440" s="238" t="str">
        <f t="shared" si="54"/>
        <v/>
      </c>
      <c r="E440" s="243">
        <f t="shared" si="55"/>
        <v>0</v>
      </c>
      <c r="F440" s="240">
        <v>9.9999999999999995E-7</v>
      </c>
      <c r="G440" s="241">
        <v>0</v>
      </c>
      <c r="H440" s="240">
        <v>0</v>
      </c>
      <c r="I440" s="30">
        <f t="shared" si="59"/>
        <v>0</v>
      </c>
      <c r="J440" s="241">
        <v>0</v>
      </c>
      <c r="K440" s="241">
        <v>0</v>
      </c>
      <c r="L440" s="241">
        <v>0</v>
      </c>
      <c r="M440" s="36">
        <f t="shared" si="56"/>
        <v>0</v>
      </c>
      <c r="N440" s="241">
        <v>0</v>
      </c>
      <c r="O440" s="241">
        <v>0</v>
      </c>
      <c r="P440" s="241">
        <v>0</v>
      </c>
      <c r="Q440" s="241">
        <v>0</v>
      </c>
      <c r="R440" s="241">
        <v>0</v>
      </c>
      <c r="S440" s="240"/>
      <c r="T440" s="242">
        <f t="shared" si="57"/>
        <v>9.9999999999999995E-7</v>
      </c>
      <c r="U440" s="122">
        <f t="shared" si="58"/>
        <v>0</v>
      </c>
      <c r="AC440" s="15"/>
      <c r="AD440" s="15"/>
      <c r="AE440" s="15"/>
      <c r="AF440" s="16"/>
    </row>
    <row r="441" spans="2:32" ht="15" x14ac:dyDescent="0.25">
      <c r="B441" s="236"/>
      <c r="C441" s="277"/>
      <c r="D441" s="238" t="str">
        <f t="shared" si="54"/>
        <v/>
      </c>
      <c r="E441" s="243">
        <f t="shared" si="55"/>
        <v>0</v>
      </c>
      <c r="F441" s="240">
        <v>9.9999999999999995E-7</v>
      </c>
      <c r="G441" s="241">
        <v>0</v>
      </c>
      <c r="H441" s="240">
        <v>0</v>
      </c>
      <c r="I441" s="30">
        <f t="shared" si="59"/>
        <v>0</v>
      </c>
      <c r="J441" s="241">
        <v>0</v>
      </c>
      <c r="K441" s="241">
        <v>0</v>
      </c>
      <c r="L441" s="241">
        <v>0</v>
      </c>
      <c r="M441" s="36">
        <f t="shared" si="56"/>
        <v>0</v>
      </c>
      <c r="N441" s="241">
        <v>0</v>
      </c>
      <c r="O441" s="241">
        <v>0</v>
      </c>
      <c r="P441" s="241">
        <v>0</v>
      </c>
      <c r="Q441" s="241">
        <v>0</v>
      </c>
      <c r="R441" s="241">
        <v>0</v>
      </c>
      <c r="S441" s="240"/>
      <c r="T441" s="242">
        <f t="shared" si="57"/>
        <v>9.9999999999999995E-7</v>
      </c>
      <c r="U441" s="122">
        <f t="shared" si="58"/>
        <v>0</v>
      </c>
      <c r="AC441" s="15"/>
      <c r="AD441" s="15"/>
      <c r="AE441" s="15"/>
      <c r="AF441" s="16"/>
    </row>
    <row r="442" spans="2:32" ht="15" x14ac:dyDescent="0.25">
      <c r="B442" s="236"/>
      <c r="C442" s="277"/>
      <c r="D442" s="238" t="str">
        <f t="shared" si="54"/>
        <v/>
      </c>
      <c r="E442" s="243">
        <f t="shared" si="55"/>
        <v>0</v>
      </c>
      <c r="F442" s="240">
        <v>9.9999999999999995E-7</v>
      </c>
      <c r="G442" s="241">
        <v>0</v>
      </c>
      <c r="H442" s="240">
        <v>0</v>
      </c>
      <c r="I442" s="30">
        <f t="shared" si="59"/>
        <v>0</v>
      </c>
      <c r="J442" s="241">
        <v>0</v>
      </c>
      <c r="K442" s="241">
        <v>0</v>
      </c>
      <c r="L442" s="241">
        <v>0</v>
      </c>
      <c r="M442" s="36">
        <f t="shared" si="56"/>
        <v>0</v>
      </c>
      <c r="N442" s="241">
        <v>0</v>
      </c>
      <c r="O442" s="241">
        <v>0</v>
      </c>
      <c r="P442" s="241">
        <v>0</v>
      </c>
      <c r="Q442" s="241">
        <v>0</v>
      </c>
      <c r="R442" s="241">
        <v>0</v>
      </c>
      <c r="S442" s="240"/>
      <c r="T442" s="242">
        <f t="shared" si="57"/>
        <v>9.9999999999999995E-7</v>
      </c>
      <c r="U442" s="122">
        <f t="shared" si="58"/>
        <v>0</v>
      </c>
      <c r="AC442" s="15"/>
      <c r="AD442" s="15"/>
      <c r="AE442" s="15"/>
      <c r="AF442" s="16"/>
    </row>
    <row r="443" spans="2:32" ht="15" x14ac:dyDescent="0.25">
      <c r="B443" s="236"/>
      <c r="C443" s="277"/>
      <c r="D443" s="238" t="str">
        <f t="shared" si="54"/>
        <v/>
      </c>
      <c r="E443" s="243">
        <f t="shared" si="55"/>
        <v>0</v>
      </c>
      <c r="F443" s="240">
        <v>9.9999999999999995E-7</v>
      </c>
      <c r="G443" s="241">
        <v>0</v>
      </c>
      <c r="H443" s="240">
        <v>0</v>
      </c>
      <c r="I443" s="30">
        <f t="shared" si="59"/>
        <v>0</v>
      </c>
      <c r="J443" s="241">
        <v>0</v>
      </c>
      <c r="K443" s="241">
        <v>0</v>
      </c>
      <c r="L443" s="241">
        <v>0</v>
      </c>
      <c r="M443" s="36">
        <f t="shared" si="56"/>
        <v>0</v>
      </c>
      <c r="N443" s="241">
        <v>0</v>
      </c>
      <c r="O443" s="241">
        <v>0</v>
      </c>
      <c r="P443" s="241">
        <v>0</v>
      </c>
      <c r="Q443" s="241">
        <v>0</v>
      </c>
      <c r="R443" s="241">
        <v>0</v>
      </c>
      <c r="S443" s="240"/>
      <c r="T443" s="242">
        <f t="shared" si="57"/>
        <v>9.9999999999999995E-7</v>
      </c>
      <c r="U443" s="122">
        <f t="shared" si="58"/>
        <v>0</v>
      </c>
      <c r="AC443" s="15"/>
      <c r="AD443" s="15"/>
      <c r="AE443" s="15"/>
      <c r="AF443" s="16"/>
    </row>
    <row r="444" spans="2:32" ht="15" x14ac:dyDescent="0.25">
      <c r="B444" s="236"/>
      <c r="C444" s="277"/>
      <c r="D444" s="238" t="str">
        <f t="shared" si="54"/>
        <v/>
      </c>
      <c r="E444" s="243">
        <f t="shared" si="55"/>
        <v>0</v>
      </c>
      <c r="F444" s="240">
        <v>9.9999999999999995E-7</v>
      </c>
      <c r="G444" s="241">
        <v>0</v>
      </c>
      <c r="H444" s="240">
        <v>0</v>
      </c>
      <c r="I444" s="30">
        <f t="shared" si="59"/>
        <v>0</v>
      </c>
      <c r="J444" s="241">
        <v>0</v>
      </c>
      <c r="K444" s="241">
        <v>0</v>
      </c>
      <c r="L444" s="241">
        <v>0</v>
      </c>
      <c r="M444" s="36">
        <f t="shared" si="56"/>
        <v>0</v>
      </c>
      <c r="N444" s="241">
        <v>0</v>
      </c>
      <c r="O444" s="241">
        <v>0</v>
      </c>
      <c r="P444" s="241">
        <v>0</v>
      </c>
      <c r="Q444" s="241">
        <v>0</v>
      </c>
      <c r="R444" s="241">
        <v>0</v>
      </c>
      <c r="S444" s="240"/>
      <c r="T444" s="242">
        <f t="shared" si="57"/>
        <v>9.9999999999999995E-7</v>
      </c>
      <c r="U444" s="122">
        <f t="shared" si="58"/>
        <v>0</v>
      </c>
      <c r="AC444" s="15"/>
      <c r="AD444" s="15"/>
      <c r="AE444" s="15"/>
      <c r="AF444" s="16"/>
    </row>
    <row r="445" spans="2:32" ht="15" x14ac:dyDescent="0.25">
      <c r="B445" s="236"/>
      <c r="C445" s="277"/>
      <c r="D445" s="238" t="str">
        <f t="shared" si="54"/>
        <v/>
      </c>
      <c r="E445" s="243">
        <f t="shared" si="55"/>
        <v>0</v>
      </c>
      <c r="F445" s="240">
        <v>9.9999999999999995E-7</v>
      </c>
      <c r="G445" s="241">
        <v>0</v>
      </c>
      <c r="H445" s="240">
        <v>0</v>
      </c>
      <c r="I445" s="30">
        <f t="shared" si="59"/>
        <v>0</v>
      </c>
      <c r="J445" s="241">
        <v>0</v>
      </c>
      <c r="K445" s="241">
        <v>0</v>
      </c>
      <c r="L445" s="241">
        <v>0</v>
      </c>
      <c r="M445" s="36">
        <f t="shared" si="56"/>
        <v>0</v>
      </c>
      <c r="N445" s="241">
        <v>0</v>
      </c>
      <c r="O445" s="241">
        <v>0</v>
      </c>
      <c r="P445" s="241">
        <v>0</v>
      </c>
      <c r="Q445" s="241">
        <v>0</v>
      </c>
      <c r="R445" s="241">
        <v>0</v>
      </c>
      <c r="S445" s="240"/>
      <c r="T445" s="242">
        <f t="shared" si="57"/>
        <v>9.9999999999999995E-7</v>
      </c>
      <c r="U445" s="122">
        <f t="shared" si="58"/>
        <v>0</v>
      </c>
      <c r="AC445" s="15"/>
      <c r="AD445" s="15"/>
      <c r="AE445" s="15"/>
      <c r="AF445" s="16"/>
    </row>
    <row r="446" spans="2:32" ht="15" x14ac:dyDescent="0.25">
      <c r="B446" s="236"/>
      <c r="C446" s="277"/>
      <c r="D446" s="238" t="str">
        <f t="shared" si="54"/>
        <v/>
      </c>
      <c r="E446" s="243">
        <f t="shared" si="55"/>
        <v>0</v>
      </c>
      <c r="F446" s="240">
        <v>9.9999999999999995E-7</v>
      </c>
      <c r="G446" s="241">
        <v>0</v>
      </c>
      <c r="H446" s="240">
        <v>0</v>
      </c>
      <c r="I446" s="30">
        <f t="shared" si="59"/>
        <v>0</v>
      </c>
      <c r="J446" s="241">
        <v>0</v>
      </c>
      <c r="K446" s="241">
        <v>0</v>
      </c>
      <c r="L446" s="241">
        <v>0</v>
      </c>
      <c r="M446" s="36">
        <f t="shared" si="56"/>
        <v>0</v>
      </c>
      <c r="N446" s="241">
        <v>0</v>
      </c>
      <c r="O446" s="241">
        <v>0</v>
      </c>
      <c r="P446" s="241">
        <v>0</v>
      </c>
      <c r="Q446" s="241">
        <v>0</v>
      </c>
      <c r="R446" s="241">
        <v>0</v>
      </c>
      <c r="S446" s="240"/>
      <c r="T446" s="242">
        <f t="shared" si="57"/>
        <v>9.9999999999999995E-7</v>
      </c>
      <c r="U446" s="122">
        <f t="shared" si="58"/>
        <v>0</v>
      </c>
      <c r="AC446" s="15"/>
      <c r="AD446" s="15"/>
      <c r="AE446" s="15"/>
      <c r="AF446" s="16"/>
    </row>
    <row r="447" spans="2:32" ht="15" x14ac:dyDescent="0.25">
      <c r="B447" s="236"/>
      <c r="C447" s="277"/>
      <c r="D447" s="238" t="str">
        <f t="shared" si="54"/>
        <v/>
      </c>
      <c r="E447" s="243">
        <f t="shared" si="55"/>
        <v>0</v>
      </c>
      <c r="F447" s="240">
        <v>9.9999999999999995E-7</v>
      </c>
      <c r="G447" s="241">
        <v>0</v>
      </c>
      <c r="H447" s="240">
        <v>0</v>
      </c>
      <c r="I447" s="30">
        <f t="shared" si="59"/>
        <v>0</v>
      </c>
      <c r="J447" s="241">
        <v>0</v>
      </c>
      <c r="K447" s="241">
        <v>0</v>
      </c>
      <c r="L447" s="241">
        <v>0</v>
      </c>
      <c r="M447" s="36">
        <f t="shared" si="56"/>
        <v>0</v>
      </c>
      <c r="N447" s="241">
        <v>0</v>
      </c>
      <c r="O447" s="241">
        <v>0</v>
      </c>
      <c r="P447" s="241">
        <v>0</v>
      </c>
      <c r="Q447" s="241">
        <v>0</v>
      </c>
      <c r="R447" s="241">
        <v>0</v>
      </c>
      <c r="S447" s="240"/>
      <c r="T447" s="242">
        <f>SUM(F447+G447+H447+J447+K447+L447+N447+O447+P447+Q447+R447)</f>
        <v>9.9999999999999995E-7</v>
      </c>
      <c r="U447" s="122">
        <f t="shared" si="58"/>
        <v>0</v>
      </c>
      <c r="AC447" s="15"/>
      <c r="AD447" s="15"/>
      <c r="AE447" s="15"/>
      <c r="AF447" s="16"/>
    </row>
    <row r="448" spans="2:32" ht="15" x14ac:dyDescent="0.25">
      <c r="B448" s="236"/>
      <c r="C448" s="277"/>
      <c r="D448" s="238" t="str">
        <f t="shared" si="54"/>
        <v/>
      </c>
      <c r="E448" s="243">
        <f t="shared" si="55"/>
        <v>0</v>
      </c>
      <c r="F448" s="240">
        <v>9.9999999999999995E-7</v>
      </c>
      <c r="G448" s="241">
        <v>0</v>
      </c>
      <c r="H448" s="240">
        <v>0</v>
      </c>
      <c r="I448" s="30">
        <f t="shared" si="59"/>
        <v>0</v>
      </c>
      <c r="J448" s="241">
        <v>0</v>
      </c>
      <c r="K448" s="241">
        <v>0</v>
      </c>
      <c r="L448" s="241">
        <v>0</v>
      </c>
      <c r="M448" s="36">
        <f t="shared" si="56"/>
        <v>0</v>
      </c>
      <c r="N448" s="241">
        <v>0</v>
      </c>
      <c r="O448" s="241">
        <v>0</v>
      </c>
      <c r="P448" s="241">
        <v>0</v>
      </c>
      <c r="Q448" s="241">
        <v>0</v>
      </c>
      <c r="R448" s="241">
        <v>0</v>
      </c>
      <c r="S448" s="240"/>
      <c r="T448" s="242">
        <f t="shared" ref="T448" si="60">SUM(F448+G448+H448+J448+K448+L448+N448+O448+P448+Q448+R448)</f>
        <v>9.9999999999999995E-7</v>
      </c>
      <c r="U448" s="122">
        <f t="shared" si="58"/>
        <v>0</v>
      </c>
      <c r="AC448" s="15"/>
      <c r="AD448" s="15"/>
      <c r="AE448" s="15"/>
      <c r="AF448" s="16"/>
    </row>
    <row r="449" spans="2:32" ht="15" x14ac:dyDescent="0.25">
      <c r="B449" s="236"/>
      <c r="C449" s="277"/>
      <c r="D449" s="238" t="str">
        <f t="shared" si="54"/>
        <v/>
      </c>
      <c r="E449" s="243">
        <f t="shared" si="55"/>
        <v>0</v>
      </c>
      <c r="F449" s="240">
        <v>9.9999999999999995E-7</v>
      </c>
      <c r="G449" s="241">
        <v>0</v>
      </c>
      <c r="H449" s="240">
        <v>0</v>
      </c>
      <c r="I449" s="30">
        <f t="shared" si="59"/>
        <v>0</v>
      </c>
      <c r="J449" s="241">
        <v>0</v>
      </c>
      <c r="K449" s="241">
        <v>0</v>
      </c>
      <c r="L449" s="241">
        <v>0</v>
      </c>
      <c r="M449" s="36">
        <f t="shared" si="56"/>
        <v>0</v>
      </c>
      <c r="N449" s="241">
        <v>0</v>
      </c>
      <c r="O449" s="241">
        <v>0</v>
      </c>
      <c r="P449" s="241">
        <v>0</v>
      </c>
      <c r="Q449" s="241">
        <v>0</v>
      </c>
      <c r="R449" s="241">
        <v>0</v>
      </c>
      <c r="S449" s="240"/>
      <c r="T449" s="242">
        <f>SUM(F449+G449+H449+J449+K449+L449+N449+O449+P449+Q449+R449)</f>
        <v>9.9999999999999995E-7</v>
      </c>
      <c r="U449" s="122">
        <f t="shared" si="58"/>
        <v>0</v>
      </c>
      <c r="AC449" s="15"/>
      <c r="AD449" s="15"/>
      <c r="AE449" s="15"/>
      <c r="AF449" s="16"/>
    </row>
    <row r="450" spans="2:32" ht="15" x14ac:dyDescent="0.25">
      <c r="B450" s="236"/>
      <c r="C450" s="277"/>
      <c r="D450" s="238" t="str">
        <f t="shared" si="54"/>
        <v/>
      </c>
      <c r="E450" s="243">
        <f t="shared" si="55"/>
        <v>0</v>
      </c>
      <c r="F450" s="240">
        <v>9.9999999999999995E-7</v>
      </c>
      <c r="G450" s="241">
        <v>0</v>
      </c>
      <c r="H450" s="240">
        <v>0</v>
      </c>
      <c r="I450" s="30">
        <f t="shared" si="59"/>
        <v>0</v>
      </c>
      <c r="J450" s="241">
        <v>0</v>
      </c>
      <c r="K450" s="241">
        <v>0</v>
      </c>
      <c r="L450" s="241">
        <v>0</v>
      </c>
      <c r="M450" s="36">
        <f t="shared" si="56"/>
        <v>0</v>
      </c>
      <c r="N450" s="241">
        <v>0</v>
      </c>
      <c r="O450" s="241">
        <v>0</v>
      </c>
      <c r="P450" s="241">
        <v>0</v>
      </c>
      <c r="Q450" s="241">
        <v>0</v>
      </c>
      <c r="R450" s="241">
        <v>0</v>
      </c>
      <c r="S450" s="240"/>
      <c r="T450" s="242">
        <f t="shared" ref="T450:T455" si="61">SUM(F450+G450+H450+J450+K450+L450+N450+O450+P450+Q450+R450)</f>
        <v>9.9999999999999995E-7</v>
      </c>
      <c r="U450" s="122">
        <f t="shared" si="58"/>
        <v>0</v>
      </c>
      <c r="AC450" s="15"/>
      <c r="AD450" s="15"/>
      <c r="AE450" s="15"/>
      <c r="AF450" s="16"/>
    </row>
    <row r="451" spans="2:32" ht="15" x14ac:dyDescent="0.25">
      <c r="B451" s="236"/>
      <c r="C451" s="277"/>
      <c r="D451" s="238" t="str">
        <f t="shared" si="54"/>
        <v/>
      </c>
      <c r="E451" s="243">
        <f t="shared" si="55"/>
        <v>0</v>
      </c>
      <c r="F451" s="240">
        <v>9.9999999999999995E-7</v>
      </c>
      <c r="G451" s="241">
        <v>0</v>
      </c>
      <c r="H451" s="240">
        <v>0</v>
      </c>
      <c r="I451" s="30">
        <f t="shared" si="59"/>
        <v>0</v>
      </c>
      <c r="J451" s="241">
        <v>0</v>
      </c>
      <c r="K451" s="241">
        <v>0</v>
      </c>
      <c r="L451" s="241">
        <v>0</v>
      </c>
      <c r="M451" s="36">
        <f t="shared" si="56"/>
        <v>0</v>
      </c>
      <c r="N451" s="241">
        <v>0</v>
      </c>
      <c r="O451" s="241">
        <v>0</v>
      </c>
      <c r="P451" s="241">
        <v>0</v>
      </c>
      <c r="Q451" s="241">
        <v>0</v>
      </c>
      <c r="R451" s="241">
        <v>0</v>
      </c>
      <c r="S451" s="240"/>
      <c r="T451" s="242">
        <f t="shared" si="61"/>
        <v>9.9999999999999995E-7</v>
      </c>
      <c r="U451" s="122">
        <f t="shared" si="58"/>
        <v>0</v>
      </c>
      <c r="AC451" s="15"/>
      <c r="AD451" s="15"/>
      <c r="AE451" s="15"/>
      <c r="AF451" s="16"/>
    </row>
    <row r="452" spans="2:32" ht="15" x14ac:dyDescent="0.25">
      <c r="B452" s="236"/>
      <c r="C452" s="277"/>
      <c r="D452" s="238" t="str">
        <f t="shared" si="54"/>
        <v/>
      </c>
      <c r="E452" s="243">
        <f t="shared" si="55"/>
        <v>0</v>
      </c>
      <c r="F452" s="240">
        <v>9.9999999999999995E-7</v>
      </c>
      <c r="G452" s="241">
        <v>0</v>
      </c>
      <c r="H452" s="240">
        <v>0</v>
      </c>
      <c r="I452" s="30">
        <f t="shared" si="59"/>
        <v>0</v>
      </c>
      <c r="J452" s="241">
        <v>0</v>
      </c>
      <c r="K452" s="241">
        <v>0</v>
      </c>
      <c r="L452" s="241">
        <v>0</v>
      </c>
      <c r="M452" s="36">
        <f t="shared" si="56"/>
        <v>0</v>
      </c>
      <c r="N452" s="241">
        <v>0</v>
      </c>
      <c r="O452" s="241">
        <v>0</v>
      </c>
      <c r="P452" s="241">
        <v>0</v>
      </c>
      <c r="Q452" s="241">
        <v>0</v>
      </c>
      <c r="R452" s="241">
        <v>0</v>
      </c>
      <c r="S452" s="240"/>
      <c r="T452" s="242">
        <f t="shared" si="61"/>
        <v>9.9999999999999995E-7</v>
      </c>
      <c r="U452" s="122">
        <f t="shared" si="58"/>
        <v>0</v>
      </c>
      <c r="AC452" s="15"/>
      <c r="AD452" s="15"/>
      <c r="AE452" s="15"/>
      <c r="AF452" s="16"/>
    </row>
    <row r="453" spans="2:32" ht="15" x14ac:dyDescent="0.25">
      <c r="B453" s="236"/>
      <c r="C453" s="277"/>
      <c r="D453" s="238" t="str">
        <f t="shared" si="54"/>
        <v/>
      </c>
      <c r="E453" s="243">
        <f t="shared" si="55"/>
        <v>0</v>
      </c>
      <c r="F453" s="240">
        <v>9.9999999999999995E-7</v>
      </c>
      <c r="G453" s="241">
        <v>0</v>
      </c>
      <c r="H453" s="240">
        <v>0</v>
      </c>
      <c r="I453" s="30">
        <f t="shared" si="59"/>
        <v>0</v>
      </c>
      <c r="J453" s="241">
        <v>0</v>
      </c>
      <c r="K453" s="241">
        <v>0</v>
      </c>
      <c r="L453" s="241">
        <v>0</v>
      </c>
      <c r="M453" s="36">
        <f t="shared" si="56"/>
        <v>0</v>
      </c>
      <c r="N453" s="241">
        <v>0</v>
      </c>
      <c r="O453" s="241">
        <v>0</v>
      </c>
      <c r="P453" s="241">
        <v>0</v>
      </c>
      <c r="Q453" s="241">
        <v>0</v>
      </c>
      <c r="R453" s="241">
        <v>0</v>
      </c>
      <c r="S453" s="240"/>
      <c r="T453" s="242">
        <f t="shared" si="61"/>
        <v>9.9999999999999995E-7</v>
      </c>
      <c r="U453" s="122">
        <f t="shared" si="58"/>
        <v>0</v>
      </c>
      <c r="AC453" s="15"/>
      <c r="AD453" s="15"/>
      <c r="AE453" s="15"/>
      <c r="AF453" s="16"/>
    </row>
    <row r="454" spans="2:32" ht="15" x14ac:dyDescent="0.25">
      <c r="B454" s="236"/>
      <c r="C454" s="277"/>
      <c r="D454" s="238" t="str">
        <f t="shared" si="54"/>
        <v/>
      </c>
      <c r="E454" s="243">
        <f t="shared" si="55"/>
        <v>0</v>
      </c>
      <c r="F454" s="240">
        <v>9.9999999999999995E-7</v>
      </c>
      <c r="G454" s="241">
        <v>0</v>
      </c>
      <c r="H454" s="240">
        <v>0</v>
      </c>
      <c r="I454" s="30">
        <f t="shared" si="59"/>
        <v>0</v>
      </c>
      <c r="J454" s="241">
        <v>0</v>
      </c>
      <c r="K454" s="241">
        <v>0</v>
      </c>
      <c r="L454" s="241">
        <v>0</v>
      </c>
      <c r="M454" s="36">
        <f t="shared" si="56"/>
        <v>0</v>
      </c>
      <c r="N454" s="241">
        <v>0</v>
      </c>
      <c r="O454" s="241">
        <v>0</v>
      </c>
      <c r="P454" s="241">
        <v>0</v>
      </c>
      <c r="Q454" s="241">
        <v>0</v>
      </c>
      <c r="R454" s="241">
        <v>0</v>
      </c>
      <c r="S454" s="240"/>
      <c r="T454" s="242">
        <f t="shared" si="61"/>
        <v>9.9999999999999995E-7</v>
      </c>
      <c r="U454" s="122">
        <f t="shared" si="58"/>
        <v>0</v>
      </c>
      <c r="AC454" s="15"/>
      <c r="AD454" s="15"/>
      <c r="AE454" s="15"/>
      <c r="AF454" s="16"/>
    </row>
    <row r="455" spans="2:32" ht="15" x14ac:dyDescent="0.25">
      <c r="B455" s="236"/>
      <c r="C455" s="277"/>
      <c r="D455" s="238" t="str">
        <f t="shared" si="54"/>
        <v/>
      </c>
      <c r="E455" s="243">
        <f t="shared" si="55"/>
        <v>0</v>
      </c>
      <c r="F455" s="240">
        <v>9.9999999999999995E-7</v>
      </c>
      <c r="G455" s="241">
        <v>0</v>
      </c>
      <c r="H455" s="240">
        <v>0</v>
      </c>
      <c r="I455" s="30">
        <f t="shared" si="59"/>
        <v>0</v>
      </c>
      <c r="J455" s="241">
        <v>0</v>
      </c>
      <c r="K455" s="241">
        <v>0</v>
      </c>
      <c r="L455" s="241">
        <v>0</v>
      </c>
      <c r="M455" s="36">
        <f t="shared" si="56"/>
        <v>0</v>
      </c>
      <c r="N455" s="241">
        <v>0</v>
      </c>
      <c r="O455" s="241">
        <v>0</v>
      </c>
      <c r="P455" s="241">
        <v>0</v>
      </c>
      <c r="Q455" s="241">
        <v>0</v>
      </c>
      <c r="R455" s="241">
        <v>0</v>
      </c>
      <c r="S455" s="240"/>
      <c r="T455" s="242">
        <f t="shared" si="61"/>
        <v>9.9999999999999995E-7</v>
      </c>
      <c r="U455" s="122">
        <f t="shared" si="58"/>
        <v>0</v>
      </c>
    </row>
    <row r="456" spans="2:32" ht="13.5" thickBot="1" x14ac:dyDescent="0.3">
      <c r="B456" s="88" t="s">
        <v>205</v>
      </c>
      <c r="C456" s="89">
        <f>SUM(C433:C455)</f>
        <v>0</v>
      </c>
      <c r="D456" s="90"/>
      <c r="E456" s="32">
        <f>SUM(E433:E455)</f>
        <v>0</v>
      </c>
      <c r="F456" s="33">
        <f>SUM(F433:F455)</f>
        <v>2.3000000000000007E-5</v>
      </c>
      <c r="G456" s="55">
        <f>SUM(G433:G455)</f>
        <v>0</v>
      </c>
      <c r="H456" s="55">
        <f>SUM(H433:H455)</f>
        <v>0</v>
      </c>
      <c r="I456" s="58"/>
      <c r="J456" s="55">
        <f>SUM(J433:J455)</f>
        <v>0</v>
      </c>
      <c r="K456" s="55">
        <f>SUM(K433:K455)</f>
        <v>0</v>
      </c>
      <c r="L456" s="55">
        <f>SUM(L433:L455)</f>
        <v>0</v>
      </c>
      <c r="M456" s="56"/>
      <c r="N456" s="55">
        <f>SUM(N433:N455)</f>
        <v>0</v>
      </c>
      <c r="O456" s="55">
        <f>SUM(O433:O455)</f>
        <v>0</v>
      </c>
      <c r="P456" s="55">
        <f>SUM(P433:P455)</f>
        <v>0</v>
      </c>
      <c r="Q456" s="55">
        <f>SUM(Q433:Q455)</f>
        <v>0</v>
      </c>
      <c r="R456" s="55">
        <f>SUM(R433:R455)</f>
        <v>0</v>
      </c>
      <c r="S456" s="55"/>
      <c r="T456" s="57">
        <f>SUM(T433:T455)</f>
        <v>2.3000000000000007E-5</v>
      </c>
      <c r="U456" s="122">
        <f t="shared" si="58"/>
        <v>0</v>
      </c>
    </row>
    <row r="457" spans="2:32" ht="13.5" thickBot="1" x14ac:dyDescent="0.3">
      <c r="B457" s="244"/>
      <c r="C457" s="246"/>
      <c r="D457" s="245"/>
      <c r="E457" s="245"/>
      <c r="F457" s="245"/>
      <c r="G457" s="245"/>
      <c r="H457" s="245"/>
      <c r="I457" s="245"/>
      <c r="J457" s="245"/>
      <c r="K457" s="245"/>
      <c r="L457" s="245"/>
      <c r="M457" s="245"/>
      <c r="N457" s="245"/>
      <c r="O457" s="245"/>
      <c r="P457" s="245"/>
      <c r="Q457" s="245"/>
      <c r="R457" s="245"/>
      <c r="S457" s="245"/>
      <c r="T457" s="247"/>
    </row>
    <row r="458" spans="2:32" x14ac:dyDescent="0.25">
      <c r="B458" s="463" t="s">
        <v>55</v>
      </c>
      <c r="C458" s="464"/>
      <c r="D458" s="464"/>
      <c r="E458" s="464"/>
      <c r="F458" s="464"/>
      <c r="G458" s="464"/>
      <c r="H458" s="464"/>
      <c r="I458" s="464"/>
      <c r="J458" s="464"/>
      <c r="K458" s="464"/>
      <c r="L458" s="464"/>
      <c r="M458" s="464"/>
      <c r="N458" s="464"/>
      <c r="O458" s="464"/>
      <c r="P458" s="464"/>
      <c r="Q458" s="464"/>
      <c r="R458" s="464"/>
      <c r="S458" s="512"/>
      <c r="T458" s="61" t="s">
        <v>200</v>
      </c>
    </row>
    <row r="459" spans="2:32" x14ac:dyDescent="0.25">
      <c r="B459" s="278"/>
      <c r="C459" s="513"/>
      <c r="D459" s="514"/>
      <c r="E459" s="514"/>
      <c r="F459" s="514"/>
      <c r="G459" s="514"/>
      <c r="H459" s="514"/>
      <c r="I459" s="514"/>
      <c r="J459" s="514"/>
      <c r="K459" s="514"/>
      <c r="L459" s="514"/>
      <c r="M459" s="514"/>
      <c r="N459" s="514"/>
      <c r="O459" s="514"/>
      <c r="P459" s="514"/>
      <c r="Q459" s="514"/>
      <c r="R459" s="514"/>
      <c r="S459" s="514"/>
      <c r="T459" s="248">
        <v>0</v>
      </c>
    </row>
    <row r="460" spans="2:32" x14ac:dyDescent="0.25">
      <c r="B460" s="278"/>
      <c r="C460" s="507"/>
      <c r="D460" s="508"/>
      <c r="E460" s="508"/>
      <c r="F460" s="508"/>
      <c r="G460" s="508"/>
      <c r="H460" s="508"/>
      <c r="I460" s="508"/>
      <c r="J460" s="508"/>
      <c r="K460" s="508"/>
      <c r="L460" s="508"/>
      <c r="M460" s="508"/>
      <c r="N460" s="508"/>
      <c r="O460" s="508"/>
      <c r="P460" s="508"/>
      <c r="Q460" s="508"/>
      <c r="R460" s="508"/>
      <c r="S460" s="508"/>
      <c r="T460" s="248">
        <v>0</v>
      </c>
    </row>
    <row r="461" spans="2:32" x14ac:dyDescent="0.25">
      <c r="B461" s="278"/>
      <c r="C461" s="507"/>
      <c r="D461" s="508"/>
      <c r="E461" s="508"/>
      <c r="F461" s="508"/>
      <c r="G461" s="508"/>
      <c r="H461" s="508"/>
      <c r="I461" s="508"/>
      <c r="J461" s="508"/>
      <c r="K461" s="508"/>
      <c r="L461" s="508"/>
      <c r="M461" s="508"/>
      <c r="N461" s="508"/>
      <c r="O461" s="508"/>
      <c r="P461" s="508"/>
      <c r="Q461" s="508"/>
      <c r="R461" s="508"/>
      <c r="S461" s="508"/>
      <c r="T461" s="248">
        <v>0</v>
      </c>
    </row>
    <row r="462" spans="2:32" x14ac:dyDescent="0.25">
      <c r="B462" s="278"/>
      <c r="C462" s="507"/>
      <c r="D462" s="508"/>
      <c r="E462" s="508"/>
      <c r="F462" s="508"/>
      <c r="G462" s="508"/>
      <c r="H462" s="508"/>
      <c r="I462" s="508"/>
      <c r="J462" s="508"/>
      <c r="K462" s="508"/>
      <c r="L462" s="508"/>
      <c r="M462" s="508"/>
      <c r="N462" s="508"/>
      <c r="O462" s="508"/>
      <c r="P462" s="508"/>
      <c r="Q462" s="508"/>
      <c r="R462" s="508"/>
      <c r="S462" s="508"/>
      <c r="T462" s="248">
        <v>0</v>
      </c>
    </row>
    <row r="463" spans="2:32" x14ac:dyDescent="0.25">
      <c r="B463" s="278"/>
      <c r="C463" s="507"/>
      <c r="D463" s="508"/>
      <c r="E463" s="508"/>
      <c r="F463" s="508"/>
      <c r="G463" s="508"/>
      <c r="H463" s="508"/>
      <c r="I463" s="508"/>
      <c r="J463" s="508"/>
      <c r="K463" s="508"/>
      <c r="L463" s="508"/>
      <c r="M463" s="508"/>
      <c r="N463" s="508"/>
      <c r="O463" s="508"/>
      <c r="P463" s="508"/>
      <c r="Q463" s="508"/>
      <c r="R463" s="508"/>
      <c r="S463" s="508"/>
      <c r="T463" s="248">
        <v>0</v>
      </c>
    </row>
    <row r="464" spans="2:32" x14ac:dyDescent="0.25">
      <c r="B464" s="278"/>
      <c r="C464" s="507"/>
      <c r="D464" s="508"/>
      <c r="E464" s="508"/>
      <c r="F464" s="508"/>
      <c r="G464" s="508"/>
      <c r="H464" s="508"/>
      <c r="I464" s="508"/>
      <c r="J464" s="508"/>
      <c r="K464" s="508"/>
      <c r="L464" s="508"/>
      <c r="M464" s="508"/>
      <c r="N464" s="508"/>
      <c r="O464" s="508"/>
      <c r="P464" s="508"/>
      <c r="Q464" s="508"/>
      <c r="R464" s="508"/>
      <c r="S464" s="508"/>
      <c r="T464" s="248">
        <v>0</v>
      </c>
    </row>
    <row r="465" spans="2:20" x14ac:dyDescent="0.25">
      <c r="B465" s="278"/>
      <c r="C465" s="507"/>
      <c r="D465" s="508"/>
      <c r="E465" s="508"/>
      <c r="F465" s="508"/>
      <c r="G465" s="508"/>
      <c r="H465" s="508"/>
      <c r="I465" s="508"/>
      <c r="J465" s="508"/>
      <c r="K465" s="508"/>
      <c r="L465" s="508"/>
      <c r="M465" s="508"/>
      <c r="N465" s="508"/>
      <c r="O465" s="508"/>
      <c r="P465" s="508"/>
      <c r="Q465" s="508"/>
      <c r="R465" s="508"/>
      <c r="S465" s="508"/>
      <c r="T465" s="248">
        <v>0</v>
      </c>
    </row>
    <row r="466" spans="2:20" x14ac:dyDescent="0.25">
      <c r="B466" s="278"/>
      <c r="C466" s="507"/>
      <c r="D466" s="508"/>
      <c r="E466" s="508"/>
      <c r="F466" s="508"/>
      <c r="G466" s="508"/>
      <c r="H466" s="508"/>
      <c r="I466" s="508"/>
      <c r="J466" s="508"/>
      <c r="K466" s="508"/>
      <c r="L466" s="508"/>
      <c r="M466" s="508"/>
      <c r="N466" s="508"/>
      <c r="O466" s="508"/>
      <c r="P466" s="508"/>
      <c r="Q466" s="508"/>
      <c r="R466" s="508"/>
      <c r="S466" s="508"/>
      <c r="T466" s="248">
        <v>0</v>
      </c>
    </row>
    <row r="467" spans="2:20" x14ac:dyDescent="0.25">
      <c r="B467" s="278"/>
      <c r="C467" s="507"/>
      <c r="D467" s="508"/>
      <c r="E467" s="508"/>
      <c r="F467" s="508"/>
      <c r="G467" s="508"/>
      <c r="H467" s="508"/>
      <c r="I467" s="508"/>
      <c r="J467" s="508"/>
      <c r="K467" s="508"/>
      <c r="L467" s="508"/>
      <c r="M467" s="508"/>
      <c r="N467" s="508"/>
      <c r="O467" s="508"/>
      <c r="P467" s="508"/>
      <c r="Q467" s="508"/>
      <c r="R467" s="508"/>
      <c r="S467" s="508"/>
      <c r="T467" s="248">
        <v>0</v>
      </c>
    </row>
    <row r="468" spans="2:20" x14ac:dyDescent="0.25">
      <c r="B468" s="278"/>
      <c r="C468" s="519"/>
      <c r="D468" s="520"/>
      <c r="E468" s="520"/>
      <c r="F468" s="520"/>
      <c r="G468" s="520"/>
      <c r="H468" s="520"/>
      <c r="I468" s="520"/>
      <c r="J468" s="520"/>
      <c r="K468" s="520"/>
      <c r="L468" s="520"/>
      <c r="M468" s="520"/>
      <c r="N468" s="520"/>
      <c r="O468" s="520"/>
      <c r="P468" s="520"/>
      <c r="Q468" s="520"/>
      <c r="R468" s="520"/>
      <c r="S468" s="520"/>
      <c r="T468" s="248">
        <v>0</v>
      </c>
    </row>
    <row r="469" spans="2:20" ht="13.5" thickBot="1" x14ac:dyDescent="0.3">
      <c r="B469" s="60" t="s">
        <v>206</v>
      </c>
      <c r="C469" s="279"/>
      <c r="D469" s="250"/>
      <c r="E469" s="250"/>
      <c r="F469" s="250"/>
      <c r="G469" s="250"/>
      <c r="H469" s="250"/>
      <c r="I469" s="250"/>
      <c r="J469" s="250"/>
      <c r="K469" s="250"/>
      <c r="L469" s="250"/>
      <c r="M469" s="250"/>
      <c r="N469" s="250"/>
      <c r="O469" s="250"/>
      <c r="P469" s="250"/>
      <c r="Q469" s="250"/>
      <c r="R469" s="250"/>
      <c r="S469" s="250"/>
      <c r="T469" s="35">
        <f>SUM(T459:T468)</f>
        <v>0</v>
      </c>
    </row>
    <row r="470" spans="2:20" ht="13.5" thickBot="1" x14ac:dyDescent="0.3">
      <c r="B470" s="74"/>
      <c r="C470" s="75"/>
      <c r="D470" s="245"/>
      <c r="E470" s="245"/>
      <c r="F470" s="245"/>
      <c r="G470" s="245"/>
      <c r="H470" s="245"/>
      <c r="I470" s="245"/>
      <c r="J470" s="245"/>
      <c r="K470" s="245"/>
      <c r="L470" s="245"/>
      <c r="M470" s="245"/>
      <c r="N470" s="245"/>
      <c r="O470" s="245"/>
      <c r="P470" s="245"/>
      <c r="Q470" s="245"/>
      <c r="R470" s="245"/>
      <c r="S470" s="245"/>
      <c r="T470" s="247"/>
    </row>
    <row r="471" spans="2:20" ht="39.6" customHeight="1" x14ac:dyDescent="0.25">
      <c r="B471" s="497" t="s">
        <v>211</v>
      </c>
      <c r="C471" s="498"/>
      <c r="D471" s="498"/>
      <c r="E471" s="498"/>
      <c r="F471" s="498"/>
      <c r="G471" s="498"/>
      <c r="H471" s="498"/>
      <c r="I471" s="498"/>
      <c r="J471" s="498"/>
      <c r="K471" s="498"/>
      <c r="L471" s="498"/>
      <c r="M471" s="498"/>
      <c r="N471" s="498"/>
      <c r="O471" s="499"/>
      <c r="P471" s="59" t="s">
        <v>56</v>
      </c>
      <c r="Q471" s="59" t="s">
        <v>209</v>
      </c>
      <c r="R471" s="59" t="s">
        <v>57</v>
      </c>
      <c r="S471" s="67" t="s">
        <v>245</v>
      </c>
      <c r="T471" s="61" t="s">
        <v>200</v>
      </c>
    </row>
    <row r="472" spans="2:20" x14ac:dyDescent="0.25">
      <c r="B472" s="236"/>
      <c r="C472" s="568"/>
      <c r="D472" s="569"/>
      <c r="E472" s="569"/>
      <c r="F472" s="569"/>
      <c r="G472" s="569"/>
      <c r="H472" s="569"/>
      <c r="I472" s="569"/>
      <c r="J472" s="569"/>
      <c r="K472" s="569"/>
      <c r="L472" s="569"/>
      <c r="M472" s="569"/>
      <c r="N472" s="569"/>
      <c r="O472" s="570"/>
      <c r="P472" s="240"/>
      <c r="Q472" s="334">
        <v>0</v>
      </c>
      <c r="R472" s="277"/>
      <c r="S472" s="240">
        <v>0</v>
      </c>
      <c r="T472" s="242" t="str">
        <f t="shared" ref="T472:T481" si="62">IF(P472="Purchase",Q472/R472,IF(P472="Rental",S472,IF(Q472+R472+S472&gt;0,"error","")))</f>
        <v/>
      </c>
    </row>
    <row r="473" spans="2:20" x14ac:dyDescent="0.25">
      <c r="B473" s="236"/>
      <c r="C473" s="561"/>
      <c r="D473" s="483"/>
      <c r="E473" s="483"/>
      <c r="F473" s="483"/>
      <c r="G473" s="483"/>
      <c r="H473" s="483"/>
      <c r="I473" s="483"/>
      <c r="J473" s="483"/>
      <c r="K473" s="483"/>
      <c r="L473" s="483"/>
      <c r="M473" s="483"/>
      <c r="N473" s="483"/>
      <c r="O473" s="562"/>
      <c r="P473" s="240"/>
      <c r="Q473" s="334">
        <v>0</v>
      </c>
      <c r="R473" s="277"/>
      <c r="S473" s="240">
        <v>0</v>
      </c>
      <c r="T473" s="242" t="str">
        <f t="shared" si="62"/>
        <v/>
      </c>
    </row>
    <row r="474" spans="2:20" x14ac:dyDescent="0.25">
      <c r="B474" s="236"/>
      <c r="C474" s="561"/>
      <c r="D474" s="483"/>
      <c r="E474" s="483"/>
      <c r="F474" s="483"/>
      <c r="G474" s="483"/>
      <c r="H474" s="483"/>
      <c r="I474" s="483"/>
      <c r="J474" s="483"/>
      <c r="K474" s="483"/>
      <c r="L474" s="483"/>
      <c r="M474" s="483"/>
      <c r="N474" s="483"/>
      <c r="O474" s="562"/>
      <c r="P474" s="240"/>
      <c r="Q474" s="334">
        <v>0</v>
      </c>
      <c r="R474" s="277"/>
      <c r="S474" s="240">
        <v>0</v>
      </c>
      <c r="T474" s="242" t="str">
        <f t="shared" si="62"/>
        <v/>
      </c>
    </row>
    <row r="475" spans="2:20" x14ac:dyDescent="0.25">
      <c r="B475" s="236"/>
      <c r="C475" s="561"/>
      <c r="D475" s="483"/>
      <c r="E475" s="483"/>
      <c r="F475" s="483"/>
      <c r="G475" s="483"/>
      <c r="H475" s="483"/>
      <c r="I475" s="483"/>
      <c r="J475" s="483"/>
      <c r="K475" s="483"/>
      <c r="L475" s="483"/>
      <c r="M475" s="483"/>
      <c r="N475" s="483"/>
      <c r="O475" s="562"/>
      <c r="P475" s="240"/>
      <c r="Q475" s="334">
        <v>0</v>
      </c>
      <c r="R475" s="277"/>
      <c r="S475" s="240">
        <v>0</v>
      </c>
      <c r="T475" s="242" t="str">
        <f t="shared" si="62"/>
        <v/>
      </c>
    </row>
    <row r="476" spans="2:20" x14ac:dyDescent="0.25">
      <c r="B476" s="236"/>
      <c r="C476" s="561"/>
      <c r="D476" s="483"/>
      <c r="E476" s="483"/>
      <c r="F476" s="483"/>
      <c r="G476" s="483"/>
      <c r="H476" s="483"/>
      <c r="I476" s="483"/>
      <c r="J476" s="483"/>
      <c r="K476" s="483"/>
      <c r="L476" s="483"/>
      <c r="M476" s="483"/>
      <c r="N476" s="483"/>
      <c r="O476" s="562"/>
      <c r="P476" s="240"/>
      <c r="Q476" s="334">
        <v>0</v>
      </c>
      <c r="R476" s="277"/>
      <c r="S476" s="240">
        <v>0</v>
      </c>
      <c r="T476" s="242" t="str">
        <f t="shared" si="62"/>
        <v/>
      </c>
    </row>
    <row r="477" spans="2:20" x14ac:dyDescent="0.25">
      <c r="B477" s="236"/>
      <c r="C477" s="561"/>
      <c r="D477" s="483"/>
      <c r="E477" s="483"/>
      <c r="F477" s="483"/>
      <c r="G477" s="483"/>
      <c r="H477" s="483"/>
      <c r="I477" s="483"/>
      <c r="J477" s="483"/>
      <c r="K477" s="483"/>
      <c r="L477" s="483"/>
      <c r="M477" s="483"/>
      <c r="N477" s="483"/>
      <c r="O477" s="562"/>
      <c r="P477" s="240"/>
      <c r="Q477" s="334">
        <v>0</v>
      </c>
      <c r="R477" s="277"/>
      <c r="S477" s="240">
        <v>0</v>
      </c>
      <c r="T477" s="242" t="str">
        <f t="shared" si="62"/>
        <v/>
      </c>
    </row>
    <row r="478" spans="2:20" x14ac:dyDescent="0.25">
      <c r="B478" s="236"/>
      <c r="C478" s="561"/>
      <c r="D478" s="483"/>
      <c r="E478" s="483"/>
      <c r="F478" s="483"/>
      <c r="G478" s="483"/>
      <c r="H478" s="483"/>
      <c r="I478" s="483"/>
      <c r="J478" s="483"/>
      <c r="K478" s="483"/>
      <c r="L478" s="483"/>
      <c r="M478" s="483"/>
      <c r="N478" s="483"/>
      <c r="O478" s="562"/>
      <c r="P478" s="240"/>
      <c r="Q478" s="334">
        <v>0</v>
      </c>
      <c r="R478" s="277"/>
      <c r="S478" s="240">
        <v>0</v>
      </c>
      <c r="T478" s="242" t="str">
        <f t="shared" si="62"/>
        <v/>
      </c>
    </row>
    <row r="479" spans="2:20" x14ac:dyDescent="0.25">
      <c r="B479" s="236"/>
      <c r="C479" s="561"/>
      <c r="D479" s="483"/>
      <c r="E479" s="483"/>
      <c r="F479" s="483"/>
      <c r="G479" s="483"/>
      <c r="H479" s="483"/>
      <c r="I479" s="483"/>
      <c r="J479" s="483"/>
      <c r="K479" s="483"/>
      <c r="L479" s="483"/>
      <c r="M479" s="483"/>
      <c r="N479" s="483"/>
      <c r="O479" s="562"/>
      <c r="P479" s="240"/>
      <c r="Q479" s="334">
        <v>0</v>
      </c>
      <c r="R479" s="277"/>
      <c r="S479" s="240">
        <v>0</v>
      </c>
      <c r="T479" s="242" t="str">
        <f t="shared" si="62"/>
        <v/>
      </c>
    </row>
    <row r="480" spans="2:20" x14ac:dyDescent="0.25">
      <c r="B480" s="236"/>
      <c r="C480" s="561"/>
      <c r="D480" s="483"/>
      <c r="E480" s="483"/>
      <c r="F480" s="483"/>
      <c r="G480" s="483"/>
      <c r="H480" s="483"/>
      <c r="I480" s="483"/>
      <c r="J480" s="483"/>
      <c r="K480" s="483"/>
      <c r="L480" s="483"/>
      <c r="M480" s="483"/>
      <c r="N480" s="483"/>
      <c r="O480" s="562"/>
      <c r="P480" s="240"/>
      <c r="Q480" s="334">
        <v>0</v>
      </c>
      <c r="R480" s="277"/>
      <c r="S480" s="240">
        <v>0</v>
      </c>
      <c r="T480" s="242" t="str">
        <f t="shared" si="62"/>
        <v/>
      </c>
    </row>
    <row r="481" spans="2:20" x14ac:dyDescent="0.25">
      <c r="B481" s="236"/>
      <c r="C481" s="563"/>
      <c r="D481" s="564"/>
      <c r="E481" s="564"/>
      <c r="F481" s="564"/>
      <c r="G481" s="564"/>
      <c r="H481" s="564"/>
      <c r="I481" s="564"/>
      <c r="J481" s="564"/>
      <c r="K481" s="564"/>
      <c r="L481" s="564"/>
      <c r="M481" s="564"/>
      <c r="N481" s="564"/>
      <c r="O481" s="565"/>
      <c r="P481" s="240"/>
      <c r="Q481" s="334">
        <v>0</v>
      </c>
      <c r="R481" s="277"/>
      <c r="S481" s="240">
        <v>0</v>
      </c>
      <c r="T481" s="242" t="str">
        <f t="shared" si="62"/>
        <v/>
      </c>
    </row>
    <row r="482" spans="2:20" ht="13.5" thickBot="1" x14ac:dyDescent="0.3">
      <c r="B482" s="60" t="s">
        <v>207</v>
      </c>
      <c r="C482" s="279"/>
      <c r="D482" s="249"/>
      <c r="E482" s="249"/>
      <c r="F482" s="249"/>
      <c r="G482" s="249"/>
      <c r="H482" s="249"/>
      <c r="I482" s="249"/>
      <c r="J482" s="249"/>
      <c r="K482" s="249"/>
      <c r="L482" s="249"/>
      <c r="M482" s="249"/>
      <c r="N482" s="249"/>
      <c r="O482" s="253"/>
      <c r="P482" s="253"/>
      <c r="Q482" s="253"/>
      <c r="R482" s="253"/>
      <c r="S482" s="253"/>
      <c r="T482" s="66">
        <f>SUM(T472:T481)</f>
        <v>0</v>
      </c>
    </row>
    <row r="483" spans="2:20" ht="13.5" thickBot="1" x14ac:dyDescent="0.3">
      <c r="B483" s="74"/>
      <c r="C483" s="281"/>
      <c r="D483" s="282"/>
      <c r="E483" s="282"/>
      <c r="F483" s="282"/>
      <c r="G483" s="282"/>
      <c r="H483" s="282"/>
      <c r="I483" s="282"/>
      <c r="J483" s="282"/>
      <c r="K483" s="282"/>
      <c r="L483" s="282"/>
      <c r="M483" s="282"/>
      <c r="N483" s="282"/>
      <c r="O483" s="282"/>
      <c r="P483" s="282"/>
      <c r="Q483" s="282"/>
      <c r="R483" s="282"/>
      <c r="S483" s="282"/>
      <c r="T483" s="82"/>
    </row>
    <row r="484" spans="2:20" x14ac:dyDescent="0.25">
      <c r="B484" s="503" t="s">
        <v>58</v>
      </c>
      <c r="C484" s="504"/>
      <c r="D484" s="504"/>
      <c r="E484" s="504"/>
      <c r="F484" s="504"/>
      <c r="G484" s="505"/>
      <c r="H484" s="505"/>
      <c r="I484" s="505"/>
      <c r="J484" s="505"/>
      <c r="K484" s="505"/>
      <c r="L484" s="505"/>
      <c r="M484" s="505"/>
      <c r="N484" s="505"/>
      <c r="O484" s="505"/>
      <c r="P484" s="505"/>
      <c r="Q484" s="505"/>
      <c r="R484" s="505"/>
      <c r="S484" s="506"/>
      <c r="T484" s="81" t="s">
        <v>200</v>
      </c>
    </row>
    <row r="485" spans="2:20" ht="13.15" customHeight="1" x14ac:dyDescent="0.25">
      <c r="B485" s="78" t="s">
        <v>59</v>
      </c>
      <c r="C485" s="500" t="s">
        <v>60</v>
      </c>
      <c r="D485" s="501"/>
      <c r="E485" s="501"/>
      <c r="F485" s="501"/>
      <c r="G485" s="501"/>
      <c r="H485" s="501"/>
      <c r="I485" s="501"/>
      <c r="J485" s="501"/>
      <c r="K485" s="501"/>
      <c r="L485" s="501"/>
      <c r="M485" s="501"/>
      <c r="N485" s="501"/>
      <c r="O485" s="501"/>
      <c r="P485" s="501"/>
      <c r="Q485" s="501"/>
      <c r="R485" s="72"/>
      <c r="S485" s="72"/>
      <c r="T485" s="80"/>
    </row>
    <row r="486" spans="2:20" x14ac:dyDescent="0.25">
      <c r="B486" s="236"/>
      <c r="C486" s="490"/>
      <c r="D486" s="490"/>
      <c r="E486" s="490"/>
      <c r="F486" s="490"/>
      <c r="G486" s="490"/>
      <c r="H486" s="490"/>
      <c r="I486" s="490"/>
      <c r="J486" s="490"/>
      <c r="K486" s="490"/>
      <c r="L486" s="490"/>
      <c r="M486" s="490"/>
      <c r="N486" s="490"/>
      <c r="O486" s="490"/>
      <c r="P486" s="490"/>
      <c r="Q486" s="490"/>
      <c r="R486" s="488"/>
      <c r="S486" s="489"/>
      <c r="T486" s="259">
        <v>0</v>
      </c>
    </row>
    <row r="487" spans="2:20" x14ac:dyDescent="0.25">
      <c r="B487" s="236"/>
      <c r="C487" s="490"/>
      <c r="D487" s="490"/>
      <c r="E487" s="490"/>
      <c r="F487" s="490"/>
      <c r="G487" s="490"/>
      <c r="H487" s="490"/>
      <c r="I487" s="490"/>
      <c r="J487" s="490"/>
      <c r="K487" s="490"/>
      <c r="L487" s="490"/>
      <c r="M487" s="490"/>
      <c r="N487" s="490"/>
      <c r="O487" s="490"/>
      <c r="P487" s="490"/>
      <c r="Q487" s="490"/>
      <c r="R487" s="478"/>
      <c r="S487" s="479"/>
      <c r="T487" s="259">
        <v>0</v>
      </c>
    </row>
    <row r="488" spans="2:20" x14ac:dyDescent="0.25">
      <c r="B488" s="236"/>
      <c r="C488" s="490"/>
      <c r="D488" s="490"/>
      <c r="E488" s="490"/>
      <c r="F488" s="490"/>
      <c r="G488" s="490"/>
      <c r="H488" s="490"/>
      <c r="I488" s="490"/>
      <c r="J488" s="490"/>
      <c r="K488" s="490"/>
      <c r="L488" s="490"/>
      <c r="M488" s="490"/>
      <c r="N488" s="490"/>
      <c r="O488" s="490"/>
      <c r="P488" s="490"/>
      <c r="Q488" s="490"/>
      <c r="R488" s="478"/>
      <c r="S488" s="479"/>
      <c r="T488" s="259">
        <v>0</v>
      </c>
    </row>
    <row r="489" spans="2:20" x14ac:dyDescent="0.25">
      <c r="B489" s="236"/>
      <c r="C489" s="490"/>
      <c r="D489" s="490"/>
      <c r="E489" s="490"/>
      <c r="F489" s="490"/>
      <c r="G489" s="490"/>
      <c r="H489" s="490"/>
      <c r="I489" s="490"/>
      <c r="J489" s="490"/>
      <c r="K489" s="490"/>
      <c r="L489" s="490"/>
      <c r="M489" s="490"/>
      <c r="N489" s="490"/>
      <c r="O489" s="490"/>
      <c r="P489" s="490"/>
      <c r="Q489" s="490"/>
      <c r="R489" s="478"/>
      <c r="S489" s="479"/>
      <c r="T489" s="259">
        <v>0</v>
      </c>
    </row>
    <row r="490" spans="2:20" x14ac:dyDescent="0.25">
      <c r="B490" s="236"/>
      <c r="C490" s="490"/>
      <c r="D490" s="490"/>
      <c r="E490" s="490"/>
      <c r="F490" s="490"/>
      <c r="G490" s="490"/>
      <c r="H490" s="490"/>
      <c r="I490" s="490"/>
      <c r="J490" s="490"/>
      <c r="K490" s="490"/>
      <c r="L490" s="490"/>
      <c r="M490" s="490"/>
      <c r="N490" s="490"/>
      <c r="O490" s="490"/>
      <c r="P490" s="490"/>
      <c r="Q490" s="490"/>
      <c r="R490" s="478"/>
      <c r="S490" s="479"/>
      <c r="T490" s="259">
        <v>0</v>
      </c>
    </row>
    <row r="491" spans="2:20" x14ac:dyDescent="0.25">
      <c r="B491" s="236"/>
      <c r="C491" s="502"/>
      <c r="D491" s="502"/>
      <c r="E491" s="502"/>
      <c r="F491" s="502"/>
      <c r="G491" s="502"/>
      <c r="H491" s="502"/>
      <c r="I491" s="502"/>
      <c r="J491" s="502"/>
      <c r="K491" s="502"/>
      <c r="L491" s="502"/>
      <c r="M491" s="502"/>
      <c r="N491" s="502"/>
      <c r="O491" s="502"/>
      <c r="P491" s="502"/>
      <c r="Q491" s="502"/>
      <c r="R491" s="478"/>
      <c r="S491" s="479"/>
      <c r="T491" s="259">
        <v>0</v>
      </c>
    </row>
    <row r="492" spans="2:20" x14ac:dyDescent="0.25">
      <c r="B492" s="236"/>
      <c r="C492" s="502"/>
      <c r="D492" s="502"/>
      <c r="E492" s="502"/>
      <c r="F492" s="502"/>
      <c r="G492" s="502"/>
      <c r="H492" s="502"/>
      <c r="I492" s="502"/>
      <c r="J492" s="502"/>
      <c r="K492" s="502"/>
      <c r="L492" s="502"/>
      <c r="M492" s="502"/>
      <c r="N492" s="502"/>
      <c r="O492" s="502"/>
      <c r="P492" s="502"/>
      <c r="Q492" s="502"/>
      <c r="R492" s="478"/>
      <c r="S492" s="479"/>
      <c r="T492" s="259">
        <v>0</v>
      </c>
    </row>
    <row r="493" spans="2:20" x14ac:dyDescent="0.25">
      <c r="B493" s="236"/>
      <c r="C493" s="502"/>
      <c r="D493" s="502"/>
      <c r="E493" s="502"/>
      <c r="F493" s="502"/>
      <c r="G493" s="502"/>
      <c r="H493" s="502"/>
      <c r="I493" s="502"/>
      <c r="J493" s="502"/>
      <c r="K493" s="502"/>
      <c r="L493" s="502"/>
      <c r="M493" s="502"/>
      <c r="N493" s="502"/>
      <c r="O493" s="502"/>
      <c r="P493" s="502"/>
      <c r="Q493" s="502"/>
      <c r="R493" s="478"/>
      <c r="S493" s="479"/>
      <c r="T493" s="259">
        <v>0</v>
      </c>
    </row>
    <row r="494" spans="2:20" x14ac:dyDescent="0.25">
      <c r="B494" s="236"/>
      <c r="C494" s="502"/>
      <c r="D494" s="502"/>
      <c r="E494" s="502"/>
      <c r="F494" s="502"/>
      <c r="G494" s="502"/>
      <c r="H494" s="502"/>
      <c r="I494" s="502"/>
      <c r="J494" s="502"/>
      <c r="K494" s="502"/>
      <c r="L494" s="502"/>
      <c r="M494" s="502"/>
      <c r="N494" s="502"/>
      <c r="O494" s="502"/>
      <c r="P494" s="502"/>
      <c r="Q494" s="502"/>
      <c r="R494" s="478"/>
      <c r="S494" s="479"/>
      <c r="T494" s="259">
        <v>0</v>
      </c>
    </row>
    <row r="495" spans="2:20" x14ac:dyDescent="0.25">
      <c r="B495" s="296"/>
      <c r="C495" s="491"/>
      <c r="D495" s="491"/>
      <c r="E495" s="491"/>
      <c r="F495" s="491"/>
      <c r="G495" s="491"/>
      <c r="H495" s="491"/>
      <c r="I495" s="491"/>
      <c r="J495" s="491"/>
      <c r="K495" s="491"/>
      <c r="L495" s="491"/>
      <c r="M495" s="491"/>
      <c r="N495" s="491"/>
      <c r="O495" s="491"/>
      <c r="P495" s="491"/>
      <c r="Q495" s="491"/>
      <c r="R495" s="480"/>
      <c r="S495" s="481"/>
      <c r="T495" s="286">
        <v>0</v>
      </c>
    </row>
    <row r="496" spans="2:20" ht="13.5" thickBot="1" x14ac:dyDescent="0.3">
      <c r="B496" s="60" t="s">
        <v>208</v>
      </c>
      <c r="C496" s="254"/>
      <c r="D496" s="253"/>
      <c r="E496" s="253"/>
      <c r="F496" s="253"/>
      <c r="G496" s="253"/>
      <c r="H496" s="253"/>
      <c r="I496" s="253"/>
      <c r="J496" s="253"/>
      <c r="K496" s="253"/>
      <c r="L496" s="253"/>
      <c r="M496" s="253"/>
      <c r="N496" s="253"/>
      <c r="O496" s="253"/>
      <c r="P496" s="253"/>
      <c r="Q496" s="255"/>
      <c r="R496" s="252"/>
      <c r="S496" s="255"/>
      <c r="T496" s="333">
        <f>SUM(T486:T495)</f>
        <v>0</v>
      </c>
    </row>
    <row r="497" spans="2:20" ht="13.9" customHeight="1" thickBot="1" x14ac:dyDescent="0.3">
      <c r="B497" s="447" t="str">
        <f xml:space="preserve"> "Total " &amp;B430</f>
        <v>Total Costessey Park &amp; Ride</v>
      </c>
      <c r="C497" s="492"/>
      <c r="D497" s="493"/>
      <c r="E497" s="493"/>
      <c r="F497" s="493"/>
      <c r="G497" s="493"/>
      <c r="H497" s="493"/>
      <c r="I497" s="493"/>
      <c r="J497" s="493"/>
      <c r="K497" s="493"/>
      <c r="L497" s="493"/>
      <c r="M497" s="493"/>
      <c r="N497" s="493"/>
      <c r="O497" s="448" t="s">
        <v>201</v>
      </c>
      <c r="P497" s="449"/>
      <c r="Q497" s="449"/>
      <c r="R497" s="449"/>
      <c r="S497" s="449"/>
      <c r="T497" s="73">
        <f>T456+T469+T482+T496</f>
        <v>2.3000000000000007E-5</v>
      </c>
    </row>
    <row r="498" spans="2:20" ht="13.9" customHeight="1" thickBot="1" x14ac:dyDescent="0.3">
      <c r="B498" s="492"/>
      <c r="C498" s="492"/>
      <c r="D498" s="493"/>
      <c r="E498" s="493"/>
      <c r="F498" s="493"/>
      <c r="G498" s="493"/>
      <c r="H498" s="493"/>
      <c r="I498" s="493"/>
      <c r="J498" s="493"/>
      <c r="K498" s="493"/>
      <c r="L498" s="493"/>
      <c r="M498" s="493"/>
      <c r="N498" s="493"/>
      <c r="O498" s="448" t="s">
        <v>202</v>
      </c>
      <c r="P498" s="449"/>
      <c r="Q498" s="449"/>
      <c r="R498" s="449"/>
      <c r="S498" s="449"/>
      <c r="T498" s="73">
        <f>(T497+(T497*$S$4))*(100%+$S$6)</f>
        <v>2.3000000000000007E-5</v>
      </c>
    </row>
  </sheetData>
  <sheetProtection selectLockedCells="1"/>
  <mergeCells count="350">
    <mergeCell ref="B220:M220"/>
    <mergeCell ref="B290:M290"/>
    <mergeCell ref="B360:M360"/>
    <mergeCell ref="B430:M430"/>
    <mergeCell ref="R491:S491"/>
    <mergeCell ref="R492:S492"/>
    <mergeCell ref="C493:Q493"/>
    <mergeCell ref="C494:Q494"/>
    <mergeCell ref="C495:Q495"/>
    <mergeCell ref="C459:S459"/>
    <mergeCell ref="C460:S460"/>
    <mergeCell ref="C461:S461"/>
    <mergeCell ref="C462:S462"/>
    <mergeCell ref="C463:S463"/>
    <mergeCell ref="C475:O475"/>
    <mergeCell ref="C476:O476"/>
    <mergeCell ref="C477:O477"/>
    <mergeCell ref="C478:O478"/>
    <mergeCell ref="C479:O479"/>
    <mergeCell ref="C480:O480"/>
    <mergeCell ref="C481:O481"/>
    <mergeCell ref="R489:S489"/>
    <mergeCell ref="R490:S490"/>
    <mergeCell ref="C405:O405"/>
    <mergeCell ref="B497:N498"/>
    <mergeCell ref="O497:S497"/>
    <mergeCell ref="O498:S498"/>
    <mergeCell ref="R493:S493"/>
    <mergeCell ref="R494:S494"/>
    <mergeCell ref="R495:S495"/>
    <mergeCell ref="C464:S464"/>
    <mergeCell ref="C465:S465"/>
    <mergeCell ref="C466:S466"/>
    <mergeCell ref="C467:S467"/>
    <mergeCell ref="C468:S468"/>
    <mergeCell ref="C488:Q488"/>
    <mergeCell ref="C489:Q489"/>
    <mergeCell ref="C490:Q490"/>
    <mergeCell ref="C491:Q491"/>
    <mergeCell ref="C492:Q492"/>
    <mergeCell ref="B471:O471"/>
    <mergeCell ref="B484:S484"/>
    <mergeCell ref="C485:Q485"/>
    <mergeCell ref="C486:Q486"/>
    <mergeCell ref="C487:Q487"/>
    <mergeCell ref="C472:O472"/>
    <mergeCell ref="C473:O473"/>
    <mergeCell ref="C474:O474"/>
    <mergeCell ref="C406:O406"/>
    <mergeCell ref="C407:O407"/>
    <mergeCell ref="C408:O408"/>
    <mergeCell ref="C409:O409"/>
    <mergeCell ref="C410:O410"/>
    <mergeCell ref="C411:O411"/>
    <mergeCell ref="R416:S416"/>
    <mergeCell ref="R417:S417"/>
    <mergeCell ref="R418:S418"/>
    <mergeCell ref="R419:S419"/>
    <mergeCell ref="B427:N428"/>
    <mergeCell ref="O427:S427"/>
    <mergeCell ref="O428:S428"/>
    <mergeCell ref="N430:T430"/>
    <mergeCell ref="B458:S458"/>
    <mergeCell ref="C421:Q421"/>
    <mergeCell ref="C422:Q422"/>
    <mergeCell ref="C423:Q423"/>
    <mergeCell ref="C424:Q424"/>
    <mergeCell ref="C425:Q425"/>
    <mergeCell ref="R423:S423"/>
    <mergeCell ref="R424:S424"/>
    <mergeCell ref="R425:S425"/>
    <mergeCell ref="R420:S420"/>
    <mergeCell ref="R421:S421"/>
    <mergeCell ref="R422:S422"/>
    <mergeCell ref="C353:Q353"/>
    <mergeCell ref="C354:Q354"/>
    <mergeCell ref="C355:Q355"/>
    <mergeCell ref="B357:N358"/>
    <mergeCell ref="O357:S357"/>
    <mergeCell ref="O358:S358"/>
    <mergeCell ref="C348:Q348"/>
    <mergeCell ref="C349:Q349"/>
    <mergeCell ref="C350:Q350"/>
    <mergeCell ref="C351:Q351"/>
    <mergeCell ref="C352:Q352"/>
    <mergeCell ref="R354:S354"/>
    <mergeCell ref="R355:S355"/>
    <mergeCell ref="C392:S392"/>
    <mergeCell ref="C393:S393"/>
    <mergeCell ref="C394:S394"/>
    <mergeCell ref="C395:S395"/>
    <mergeCell ref="N360:T360"/>
    <mergeCell ref="B388:S388"/>
    <mergeCell ref="C389:S389"/>
    <mergeCell ref="C390:S390"/>
    <mergeCell ref="C391:S391"/>
    <mergeCell ref="C346:Q346"/>
    <mergeCell ref="C347:Q347"/>
    <mergeCell ref="C324:S324"/>
    <mergeCell ref="C325:S325"/>
    <mergeCell ref="C326:S326"/>
    <mergeCell ref="C327:S327"/>
    <mergeCell ref="C328:S328"/>
    <mergeCell ref="C332:O332"/>
    <mergeCell ref="C333:O333"/>
    <mergeCell ref="C334:O334"/>
    <mergeCell ref="C335:O335"/>
    <mergeCell ref="C336:O336"/>
    <mergeCell ref="C337:O337"/>
    <mergeCell ref="C338:O338"/>
    <mergeCell ref="C339:O339"/>
    <mergeCell ref="C340:O340"/>
    <mergeCell ref="C341:O341"/>
    <mergeCell ref="C267:O267"/>
    <mergeCell ref="C268:O268"/>
    <mergeCell ref="C269:O269"/>
    <mergeCell ref="C270:O270"/>
    <mergeCell ref="C271:O271"/>
    <mergeCell ref="C281:Q281"/>
    <mergeCell ref="C282:Q282"/>
    <mergeCell ref="C283:Q283"/>
    <mergeCell ref="C284:Q284"/>
    <mergeCell ref="C285:Q285"/>
    <mergeCell ref="C276:Q276"/>
    <mergeCell ref="C277:Q277"/>
    <mergeCell ref="C278:Q278"/>
    <mergeCell ref="C279:Q279"/>
    <mergeCell ref="C280:Q280"/>
    <mergeCell ref="C319:S319"/>
    <mergeCell ref="C320:S320"/>
    <mergeCell ref="B287:N288"/>
    <mergeCell ref="O287:S287"/>
    <mergeCell ref="O288:S288"/>
    <mergeCell ref="N290:T290"/>
    <mergeCell ref="B318:S318"/>
    <mergeCell ref="R276:S276"/>
    <mergeCell ref="R277:S277"/>
    <mergeCell ref="R278:S278"/>
    <mergeCell ref="R279:S279"/>
    <mergeCell ref="R280:S280"/>
    <mergeCell ref="R281:S281"/>
    <mergeCell ref="R282:S282"/>
    <mergeCell ref="R283:S283"/>
    <mergeCell ref="R284:S284"/>
    <mergeCell ref="C208:Q208"/>
    <mergeCell ref="C209:Q209"/>
    <mergeCell ref="C210:Q210"/>
    <mergeCell ref="C211:Q211"/>
    <mergeCell ref="C212:Q212"/>
    <mergeCell ref="B191:O191"/>
    <mergeCell ref="B204:S204"/>
    <mergeCell ref="C205:Q205"/>
    <mergeCell ref="C206:Q206"/>
    <mergeCell ref="C207:Q207"/>
    <mergeCell ref="C192:O192"/>
    <mergeCell ref="C193:O193"/>
    <mergeCell ref="C194:O194"/>
    <mergeCell ref="C195:O195"/>
    <mergeCell ref="C196:O196"/>
    <mergeCell ref="C197:O197"/>
    <mergeCell ref="C198:O198"/>
    <mergeCell ref="C199:O199"/>
    <mergeCell ref="C200:O200"/>
    <mergeCell ref="C201:O201"/>
    <mergeCell ref="R209:S209"/>
    <mergeCell ref="R210:S210"/>
    <mergeCell ref="R211:S211"/>
    <mergeCell ref="R212:S212"/>
    <mergeCell ref="R206:S206"/>
    <mergeCell ref="R207:S207"/>
    <mergeCell ref="R208:S208"/>
    <mergeCell ref="R139:S139"/>
    <mergeCell ref="B147:N148"/>
    <mergeCell ref="O147:S147"/>
    <mergeCell ref="O148:S148"/>
    <mergeCell ref="N150:T150"/>
    <mergeCell ref="B178:S178"/>
    <mergeCell ref="C141:Q141"/>
    <mergeCell ref="C142:Q142"/>
    <mergeCell ref="C143:Q143"/>
    <mergeCell ref="C144:Q144"/>
    <mergeCell ref="C145:Q145"/>
    <mergeCell ref="C184:S184"/>
    <mergeCell ref="C185:S185"/>
    <mergeCell ref="C186:S186"/>
    <mergeCell ref="C187:S187"/>
    <mergeCell ref="C188:S188"/>
    <mergeCell ref="C179:S179"/>
    <mergeCell ref="C180:S180"/>
    <mergeCell ref="C181:S181"/>
    <mergeCell ref="C182:S182"/>
    <mergeCell ref="C183:S183"/>
    <mergeCell ref="R140:S140"/>
    <mergeCell ref="R141:S141"/>
    <mergeCell ref="R142:S142"/>
    <mergeCell ref="R143:S143"/>
    <mergeCell ref="R144:S144"/>
    <mergeCell ref="R145:S145"/>
    <mergeCell ref="B150:M150"/>
    <mergeCell ref="C113:S113"/>
    <mergeCell ref="C114:S114"/>
    <mergeCell ref="C115:S115"/>
    <mergeCell ref="C116:S116"/>
    <mergeCell ref="C140:Q140"/>
    <mergeCell ref="R136:S136"/>
    <mergeCell ref="R137:S137"/>
    <mergeCell ref="R138:S138"/>
    <mergeCell ref="C138:Q138"/>
    <mergeCell ref="C139:Q139"/>
    <mergeCell ref="C117:S117"/>
    <mergeCell ref="C118:S118"/>
    <mergeCell ref="B121:O121"/>
    <mergeCell ref="B134:S134"/>
    <mergeCell ref="C135:Q135"/>
    <mergeCell ref="C122:O122"/>
    <mergeCell ref="C123:O123"/>
    <mergeCell ref="C124:O124"/>
    <mergeCell ref="C125:O125"/>
    <mergeCell ref="C126:O126"/>
    <mergeCell ref="C127:O127"/>
    <mergeCell ref="C128:O128"/>
    <mergeCell ref="C129:O129"/>
    <mergeCell ref="C130:O130"/>
    <mergeCell ref="C131:O131"/>
    <mergeCell ref="R74:S74"/>
    <mergeCell ref="R75:S75"/>
    <mergeCell ref="N80:T80"/>
    <mergeCell ref="B108:S108"/>
    <mergeCell ref="C109:S109"/>
    <mergeCell ref="C110:S110"/>
    <mergeCell ref="C111:S111"/>
    <mergeCell ref="C136:Q136"/>
    <mergeCell ref="C137:Q137"/>
    <mergeCell ref="C112:S112"/>
    <mergeCell ref="C58:O58"/>
    <mergeCell ref="C59:O59"/>
    <mergeCell ref="C60:O60"/>
    <mergeCell ref="C61:O61"/>
    <mergeCell ref="R66:S66"/>
    <mergeCell ref="R67:S67"/>
    <mergeCell ref="R68:S68"/>
    <mergeCell ref="R69:S69"/>
    <mergeCell ref="R70:S70"/>
    <mergeCell ref="B80:M80"/>
    <mergeCell ref="C75:Q75"/>
    <mergeCell ref="B77:N78"/>
    <mergeCell ref="O77:S77"/>
    <mergeCell ref="O78:S78"/>
    <mergeCell ref="C69:Q69"/>
    <mergeCell ref="C70:Q70"/>
    <mergeCell ref="C71:Q71"/>
    <mergeCell ref="C72:Q72"/>
    <mergeCell ref="C73:Q73"/>
    <mergeCell ref="C74:Q74"/>
    <mergeCell ref="R71:S71"/>
    <mergeCell ref="C40:S40"/>
    <mergeCell ref="R72:S72"/>
    <mergeCell ref="R73:S73"/>
    <mergeCell ref="C41:S41"/>
    <mergeCell ref="N10:T10"/>
    <mergeCell ref="C68:Q68"/>
    <mergeCell ref="C43:S43"/>
    <mergeCell ref="C44:S44"/>
    <mergeCell ref="C45:S45"/>
    <mergeCell ref="C46:S46"/>
    <mergeCell ref="C47:S47"/>
    <mergeCell ref="C48:S48"/>
    <mergeCell ref="B51:O51"/>
    <mergeCell ref="B64:S64"/>
    <mergeCell ref="C65:Q65"/>
    <mergeCell ref="C66:Q66"/>
    <mergeCell ref="C67:Q67"/>
    <mergeCell ref="C52:O52"/>
    <mergeCell ref="C53:O53"/>
    <mergeCell ref="C54:O54"/>
    <mergeCell ref="C55:O55"/>
    <mergeCell ref="C56:O56"/>
    <mergeCell ref="C57:O57"/>
    <mergeCell ref="C402:O402"/>
    <mergeCell ref="C262:O262"/>
    <mergeCell ref="C263:O263"/>
    <mergeCell ref="C264:O264"/>
    <mergeCell ref="C265:O265"/>
    <mergeCell ref="C266:O266"/>
    <mergeCell ref="B10:M10"/>
    <mergeCell ref="N220:T220"/>
    <mergeCell ref="B248:S248"/>
    <mergeCell ref="C249:S249"/>
    <mergeCell ref="C250:S250"/>
    <mergeCell ref="C251:S251"/>
    <mergeCell ref="C213:Q213"/>
    <mergeCell ref="C214:Q214"/>
    <mergeCell ref="C215:Q215"/>
    <mergeCell ref="B217:N218"/>
    <mergeCell ref="O217:S217"/>
    <mergeCell ref="O218:S218"/>
    <mergeCell ref="R213:S213"/>
    <mergeCell ref="R214:S214"/>
    <mergeCell ref="R215:S215"/>
    <mergeCell ref="C42:S42"/>
    <mergeCell ref="B38:S38"/>
    <mergeCell ref="C39:S39"/>
    <mergeCell ref="C256:S256"/>
    <mergeCell ref="R486:S486"/>
    <mergeCell ref="R487:S487"/>
    <mergeCell ref="R488:S488"/>
    <mergeCell ref="R285:S285"/>
    <mergeCell ref="R346:S346"/>
    <mergeCell ref="R347:S347"/>
    <mergeCell ref="R348:S348"/>
    <mergeCell ref="R349:S349"/>
    <mergeCell ref="R350:S350"/>
    <mergeCell ref="R351:S351"/>
    <mergeCell ref="R352:S352"/>
    <mergeCell ref="R353:S353"/>
    <mergeCell ref="C396:S396"/>
    <mergeCell ref="C416:Q416"/>
    <mergeCell ref="C417:Q417"/>
    <mergeCell ref="C418:Q418"/>
    <mergeCell ref="C419:Q419"/>
    <mergeCell ref="C420:Q420"/>
    <mergeCell ref="C397:S397"/>
    <mergeCell ref="C398:S398"/>
    <mergeCell ref="B401:O401"/>
    <mergeCell ref="B414:S414"/>
    <mergeCell ref="C415:Q415"/>
    <mergeCell ref="B2:M8"/>
    <mergeCell ref="C403:O403"/>
    <mergeCell ref="C404:O404"/>
    <mergeCell ref="C321:S321"/>
    <mergeCell ref="C322:S322"/>
    <mergeCell ref="C323:S323"/>
    <mergeCell ref="B331:O331"/>
    <mergeCell ref="B344:S344"/>
    <mergeCell ref="C345:Q345"/>
    <mergeCell ref="O2:S2"/>
    <mergeCell ref="O3:R3"/>
    <mergeCell ref="O4:R4"/>
    <mergeCell ref="O5:S5"/>
    <mergeCell ref="O6:R6"/>
    <mergeCell ref="O7:S7"/>
    <mergeCell ref="C257:S257"/>
    <mergeCell ref="C258:S258"/>
    <mergeCell ref="B261:O261"/>
    <mergeCell ref="B274:S274"/>
    <mergeCell ref="C275:Q275"/>
    <mergeCell ref="C252:S252"/>
    <mergeCell ref="C253:S253"/>
    <mergeCell ref="C254:S254"/>
    <mergeCell ref="C255:S255"/>
  </mergeCells>
  <conditionalFormatting sqref="I13:I35">
    <cfRule type="cellIs" dxfId="46" priority="25" operator="greaterThanOrEqual">
      <formula>15%</formula>
    </cfRule>
    <cfRule type="cellIs" dxfId="45" priority="26" operator="lessThan">
      <formula>15%</formula>
    </cfRule>
  </conditionalFormatting>
  <conditionalFormatting sqref="I36">
    <cfRule type="cellIs" dxfId="44" priority="27" operator="greaterThanOrEqual">
      <formula>13.8%</formula>
    </cfRule>
    <cfRule type="cellIs" dxfId="43" priority="28" operator="lessThan">
      <formula>13.8%</formula>
    </cfRule>
  </conditionalFormatting>
  <conditionalFormatting sqref="I83:I105">
    <cfRule type="cellIs" dxfId="42" priority="21" operator="greaterThanOrEqual">
      <formula>15%</formula>
    </cfRule>
    <cfRule type="cellIs" dxfId="41" priority="22" operator="lessThan">
      <formula>15%</formula>
    </cfRule>
  </conditionalFormatting>
  <conditionalFormatting sqref="I106">
    <cfRule type="cellIs" dxfId="40" priority="23" operator="greaterThanOrEqual">
      <formula>13.8%</formula>
    </cfRule>
    <cfRule type="cellIs" dxfId="39" priority="24" operator="lessThan">
      <formula>13.8%</formula>
    </cfRule>
  </conditionalFormatting>
  <conditionalFormatting sqref="I153:I175">
    <cfRule type="cellIs" dxfId="38" priority="17" operator="greaterThanOrEqual">
      <formula>15%</formula>
    </cfRule>
    <cfRule type="cellIs" dxfId="37" priority="18" operator="lessThan">
      <formula>15%</formula>
    </cfRule>
  </conditionalFormatting>
  <conditionalFormatting sqref="I176">
    <cfRule type="cellIs" dxfId="36" priority="19" operator="greaterThanOrEqual">
      <formula>13.8%</formula>
    </cfRule>
    <cfRule type="cellIs" dxfId="35" priority="20" operator="lessThan">
      <formula>13.8%</formula>
    </cfRule>
  </conditionalFormatting>
  <conditionalFormatting sqref="I223:I245">
    <cfRule type="cellIs" dxfId="34" priority="13" operator="greaterThanOrEqual">
      <formula>15%</formula>
    </cfRule>
    <cfRule type="cellIs" dxfId="33" priority="14" operator="lessThan">
      <formula>15%</formula>
    </cfRule>
  </conditionalFormatting>
  <conditionalFormatting sqref="I246">
    <cfRule type="cellIs" dxfId="32" priority="15" operator="greaterThanOrEqual">
      <formula>13.8%</formula>
    </cfRule>
    <cfRule type="cellIs" dxfId="31" priority="16" operator="lessThan">
      <formula>13.8%</formula>
    </cfRule>
  </conditionalFormatting>
  <conditionalFormatting sqref="I293:I315">
    <cfRule type="cellIs" dxfId="30" priority="9" operator="greaterThanOrEqual">
      <formula>15%</formula>
    </cfRule>
    <cfRule type="cellIs" dxfId="29" priority="10" operator="lessThan">
      <formula>15%</formula>
    </cfRule>
  </conditionalFormatting>
  <conditionalFormatting sqref="I316">
    <cfRule type="cellIs" dxfId="28" priority="11" operator="greaterThanOrEqual">
      <formula>13.8%</formula>
    </cfRule>
    <cfRule type="cellIs" dxfId="27" priority="12" operator="lessThan">
      <formula>13.8%</formula>
    </cfRule>
  </conditionalFormatting>
  <conditionalFormatting sqref="I363:I385">
    <cfRule type="cellIs" dxfId="26" priority="5" operator="greaterThanOrEqual">
      <formula>15%</formula>
    </cfRule>
    <cfRule type="cellIs" dxfId="25" priority="6" operator="lessThan">
      <formula>15%</formula>
    </cfRule>
  </conditionalFormatting>
  <conditionalFormatting sqref="I386">
    <cfRule type="cellIs" dxfId="24" priority="7" operator="greaterThanOrEqual">
      <formula>13.8%</formula>
    </cfRule>
    <cfRule type="cellIs" dxfId="23" priority="8" operator="lessThan">
      <formula>13.8%</formula>
    </cfRule>
  </conditionalFormatting>
  <conditionalFormatting sqref="I433:I455">
    <cfRule type="cellIs" dxfId="22" priority="1" operator="greaterThanOrEqual">
      <formula>15%</formula>
    </cfRule>
    <cfRule type="cellIs" dxfId="21" priority="2" operator="lessThan">
      <formula>15%</formula>
    </cfRule>
  </conditionalFormatting>
  <conditionalFormatting sqref="I456">
    <cfRule type="cellIs" dxfId="20" priority="3" operator="greaterThanOrEqual">
      <formula>13.8%</formula>
    </cfRule>
    <cfRule type="cellIs" dxfId="19" priority="4" operator="lessThan">
      <formula>13.8%</formula>
    </cfRule>
  </conditionalFormatting>
  <dataValidations count="1">
    <dataValidation type="list" allowBlank="1" showInputMessage="1" showErrorMessage="1" sqref="P402:P411 P52:P61 P122:P131 P192:P201 P262:P271 P332:P341 P472:P481" xr:uid="{CDAAA879-8901-4150-9D65-7D43C22A60FC}">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3" firstPageNumber="7" fitToHeight="0" orientation="landscape" useFirstPageNumber="1" verticalDpi="300" r:id="rId1"/>
  <headerFooter alignWithMargins="0"/>
  <rowBreaks count="1" manualBreakCount="1">
    <brk id="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DA2-D2E1-4697-93D6-53B607240FD8}">
  <sheetPr codeName="Sheet8">
    <tabColor rgb="FF008768"/>
    <pageSetUpPr fitToPage="1"/>
  </sheetPr>
  <dimension ref="B1:X76"/>
  <sheetViews>
    <sheetView showGridLines="0" zoomScale="84" zoomScaleNormal="84" zoomScaleSheetLayoutView="80" workbookViewId="0">
      <pane ySplit="11" topLeftCell="A42" activePane="bottomLeft" state="frozen"/>
      <selection activeCell="H26" sqref="H26"/>
      <selection pane="bottomLeft" activeCell="I14" sqref="I14"/>
    </sheetView>
  </sheetViews>
  <sheetFormatPr defaultColWidth="9.140625" defaultRowHeight="12.75" x14ac:dyDescent="0.25"/>
  <cols>
    <col min="1" max="1" width="4.42578125" style="128" customWidth="1"/>
    <col min="2" max="2" width="30.7109375" style="128" customWidth="1"/>
    <col min="3" max="3" width="10.85546875" style="134" customWidth="1"/>
    <col min="4" max="4" width="9.140625" style="128" customWidth="1"/>
    <col min="5" max="5" width="13" style="128" customWidth="1"/>
    <col min="6" max="6" width="12.7109375" style="128" customWidth="1"/>
    <col min="7" max="7" width="10.28515625" style="128" customWidth="1"/>
    <col min="8" max="8" width="11.85546875" style="128" customWidth="1"/>
    <col min="9" max="9" width="9.85546875" style="128" customWidth="1"/>
    <col min="10" max="10" width="11.42578125" style="128" customWidth="1"/>
    <col min="11" max="11" width="11.7109375" style="128" customWidth="1"/>
    <col min="12" max="12" width="11.7109375" style="134" customWidth="1"/>
    <col min="13" max="13" width="10.28515625" style="128" customWidth="1"/>
    <col min="14" max="14" width="15.85546875" style="128" customWidth="1"/>
    <col min="15" max="15" width="14.42578125" style="128" customWidth="1"/>
    <col min="16" max="16" width="17.42578125" style="128" customWidth="1"/>
    <col min="17" max="17" width="11.7109375" style="128" customWidth="1"/>
    <col min="18" max="19" width="17.7109375" style="128" customWidth="1"/>
    <col min="20" max="20" width="2.7109375" style="126" customWidth="1"/>
    <col min="21" max="23" width="9.140625" style="126" customWidth="1"/>
    <col min="24" max="24" width="9.140625" style="128" customWidth="1"/>
    <col min="25" max="16384" width="9.140625" style="128"/>
  </cols>
  <sheetData>
    <row r="1" spans="2:24" x14ac:dyDescent="0.25">
      <c r="B1" s="126"/>
      <c r="C1" s="127"/>
      <c r="D1" s="126"/>
      <c r="E1" s="126"/>
      <c r="F1" s="126"/>
      <c r="G1" s="126"/>
      <c r="H1" s="126"/>
      <c r="I1" s="126"/>
      <c r="J1" s="126"/>
      <c r="K1" s="126"/>
      <c r="L1" s="127"/>
      <c r="M1" s="126"/>
      <c r="N1" s="126"/>
      <c r="O1" s="126"/>
      <c r="P1" s="126"/>
      <c r="Q1" s="126"/>
      <c r="R1" s="126"/>
      <c r="S1" s="126"/>
    </row>
    <row r="2" spans="2:24" ht="13.9" customHeight="1" thickBot="1" x14ac:dyDescent="0.3">
      <c r="B2" s="436" t="s">
        <v>256</v>
      </c>
      <c r="C2" s="436"/>
      <c r="D2" s="436"/>
      <c r="E2" s="436"/>
      <c r="F2" s="436"/>
      <c r="G2" s="436"/>
      <c r="H2" s="436"/>
      <c r="I2" s="436"/>
      <c r="J2" s="436"/>
      <c r="K2" s="436"/>
      <c r="L2" s="436"/>
      <c r="M2" s="129"/>
      <c r="N2" s="126"/>
      <c r="O2" s="126"/>
      <c r="P2" s="126"/>
      <c r="Q2" s="126"/>
      <c r="R2" s="126"/>
      <c r="S2" s="126"/>
    </row>
    <row r="3" spans="2:24" ht="15.6" customHeight="1" thickBot="1" x14ac:dyDescent="0.3">
      <c r="B3" s="436"/>
      <c r="C3" s="436"/>
      <c r="D3" s="436"/>
      <c r="E3" s="436"/>
      <c r="F3" s="436"/>
      <c r="G3" s="436"/>
      <c r="H3" s="436"/>
      <c r="I3" s="436"/>
      <c r="J3" s="436"/>
      <c r="K3" s="436"/>
      <c r="L3" s="436"/>
      <c r="M3" s="129"/>
      <c r="N3" s="26"/>
      <c r="O3" s="26"/>
      <c r="P3" s="26"/>
      <c r="Q3" s="27"/>
      <c r="R3" s="177" t="str">
        <f>"Total "&amp;Summary!B27 &amp;" Price before Overheads"</f>
        <v>Total Mobilisation Price before Overheads</v>
      </c>
      <c r="S3" s="43">
        <f>S50</f>
        <v>2.2999999999999993E-10</v>
      </c>
      <c r="U3" s="129"/>
      <c r="V3" s="129"/>
      <c r="W3" s="129"/>
      <c r="X3" s="130"/>
    </row>
    <row r="4" spans="2:24" ht="15.6" customHeight="1" thickBot="1" x14ac:dyDescent="0.3">
      <c r="B4" s="436"/>
      <c r="C4" s="436"/>
      <c r="D4" s="436"/>
      <c r="E4" s="436"/>
      <c r="F4" s="436"/>
      <c r="G4" s="436"/>
      <c r="H4" s="436"/>
      <c r="I4" s="436"/>
      <c r="J4" s="436"/>
      <c r="K4" s="436"/>
      <c r="L4" s="436"/>
      <c r="M4" s="129"/>
      <c r="N4" s="230"/>
      <c r="O4" s="23"/>
      <c r="P4" s="230"/>
      <c r="Q4" s="230"/>
      <c r="R4" s="321"/>
      <c r="S4" s="83"/>
      <c r="U4" s="129"/>
      <c r="V4" s="129"/>
      <c r="W4" s="129"/>
      <c r="X4" s="130"/>
    </row>
    <row r="5" spans="2:24" ht="15.6" customHeight="1" thickBot="1" x14ac:dyDescent="0.3">
      <c r="B5" s="436"/>
      <c r="C5" s="436"/>
      <c r="D5" s="436"/>
      <c r="E5" s="436"/>
      <c r="F5" s="436"/>
      <c r="G5" s="436"/>
      <c r="H5" s="436"/>
      <c r="I5" s="436"/>
      <c r="J5" s="436"/>
      <c r="K5" s="436"/>
      <c r="L5" s="436"/>
      <c r="M5" s="129"/>
      <c r="N5" s="29"/>
      <c r="O5" s="232"/>
      <c r="P5" s="29"/>
      <c r="Q5" s="45" t="s">
        <v>34</v>
      </c>
      <c r="R5" s="233">
        <f>Summary!J5</f>
        <v>0</v>
      </c>
      <c r="S5" s="234">
        <f>S3*R5</f>
        <v>0</v>
      </c>
      <c r="U5" s="129"/>
      <c r="V5" s="129"/>
      <c r="W5" s="129"/>
      <c r="X5" s="130"/>
    </row>
    <row r="6" spans="2:24" ht="15.6" customHeight="1" thickBot="1" x14ac:dyDescent="0.3">
      <c r="B6" s="436"/>
      <c r="C6" s="436"/>
      <c r="D6" s="436"/>
      <c r="E6" s="436"/>
      <c r="F6" s="436"/>
      <c r="G6" s="436"/>
      <c r="H6" s="436"/>
      <c r="I6" s="436"/>
      <c r="J6" s="436"/>
      <c r="K6" s="436"/>
      <c r="L6" s="436"/>
      <c r="M6" s="129"/>
      <c r="N6" s="76"/>
      <c r="O6" s="77"/>
      <c r="P6" s="77"/>
      <c r="Q6" s="77"/>
      <c r="R6" s="85" t="str">
        <f>"Total Price for "&amp;Summary!B27</f>
        <v>Total Price for Mobilisation</v>
      </c>
      <c r="S6" s="24">
        <f>S5+S3</f>
        <v>2.2999999999999993E-10</v>
      </c>
      <c r="U6" s="129"/>
      <c r="V6" s="129"/>
      <c r="W6" s="130"/>
    </row>
    <row r="7" spans="2:24" ht="15.6" customHeight="1" x14ac:dyDescent="0.25">
      <c r="B7" s="436"/>
      <c r="C7" s="436"/>
      <c r="D7" s="436"/>
      <c r="E7" s="436"/>
      <c r="F7" s="436"/>
      <c r="G7" s="436"/>
      <c r="H7" s="436"/>
      <c r="I7" s="436"/>
      <c r="J7" s="436"/>
      <c r="K7" s="436"/>
      <c r="L7" s="436"/>
      <c r="M7" s="129"/>
      <c r="N7" s="126"/>
      <c r="O7" s="126"/>
      <c r="P7" s="126"/>
      <c r="Q7" s="126"/>
      <c r="R7" s="126"/>
      <c r="S7" s="126"/>
      <c r="U7" s="129"/>
      <c r="V7" s="129"/>
      <c r="W7" s="130"/>
    </row>
    <row r="8" spans="2:24" ht="15.6" customHeight="1" x14ac:dyDescent="0.25">
      <c r="B8" s="126"/>
      <c r="C8" s="127"/>
      <c r="D8" s="126"/>
      <c r="E8" s="126"/>
      <c r="F8" s="126"/>
      <c r="G8" s="126"/>
      <c r="H8" s="126"/>
      <c r="I8" s="126"/>
      <c r="N8" s="126"/>
      <c r="O8" s="126"/>
      <c r="P8" s="126"/>
      <c r="Q8" s="126"/>
      <c r="R8" s="126"/>
      <c r="S8" s="126"/>
      <c r="U8" s="129"/>
      <c r="V8" s="129"/>
      <c r="W8" s="130"/>
    </row>
    <row r="9" spans="2:24" ht="13.9" customHeight="1" thickBot="1" x14ac:dyDescent="0.3">
      <c r="B9" s="126"/>
      <c r="C9" s="127"/>
      <c r="D9" s="126"/>
      <c r="E9" s="126"/>
      <c r="F9" s="126"/>
      <c r="G9" s="126"/>
      <c r="H9" s="126"/>
      <c r="I9" s="126"/>
      <c r="J9" s="126"/>
      <c r="K9" s="126"/>
      <c r="L9" s="127"/>
      <c r="M9" s="126"/>
      <c r="N9" s="126"/>
      <c r="O9" s="126"/>
      <c r="P9" s="126"/>
      <c r="Q9" s="126"/>
      <c r="R9" s="126"/>
      <c r="S9" s="126"/>
      <c r="U9" s="129"/>
      <c r="V9" s="129"/>
      <c r="W9" s="130"/>
    </row>
    <row r="10" spans="2:24" s="133" customFormat="1" ht="24" thickBot="1" x14ac:dyDescent="0.3">
      <c r="B10" s="577" t="s">
        <v>79</v>
      </c>
      <c r="C10" s="578"/>
      <c r="D10" s="578"/>
      <c r="E10" s="578"/>
      <c r="F10" s="578"/>
      <c r="G10" s="578"/>
      <c r="H10" s="578"/>
      <c r="I10" s="578"/>
      <c r="J10" s="578"/>
      <c r="K10" s="578"/>
      <c r="L10" s="578"/>
      <c r="M10" s="578"/>
      <c r="N10" s="578"/>
      <c r="O10" s="578"/>
      <c r="P10" s="578"/>
      <c r="Q10" s="578"/>
      <c r="R10" s="578"/>
      <c r="S10" s="579"/>
      <c r="T10" s="131"/>
      <c r="U10" s="129"/>
      <c r="V10" s="129"/>
      <c r="W10" s="132"/>
    </row>
    <row r="11" spans="2:24" ht="74.25" customHeight="1" thickBot="1" x14ac:dyDescent="0.3">
      <c r="B11" s="46" t="s">
        <v>37</v>
      </c>
      <c r="C11" s="153" t="s">
        <v>80</v>
      </c>
      <c r="D11" s="153" t="s">
        <v>39</v>
      </c>
      <c r="E11" s="49" t="s">
        <v>81</v>
      </c>
      <c r="F11" s="153" t="s">
        <v>240</v>
      </c>
      <c r="G11" s="153" t="s">
        <v>42</v>
      </c>
      <c r="H11" s="153" t="s">
        <v>43</v>
      </c>
      <c r="I11" s="153" t="s">
        <v>44</v>
      </c>
      <c r="J11" s="153" t="s">
        <v>45</v>
      </c>
      <c r="K11" s="153" t="s">
        <v>46</v>
      </c>
      <c r="L11" s="153" t="s">
        <v>239</v>
      </c>
      <c r="M11" s="153" t="s">
        <v>49</v>
      </c>
      <c r="N11" s="153" t="s">
        <v>50</v>
      </c>
      <c r="O11" s="153" t="s">
        <v>51</v>
      </c>
      <c r="P11" s="153" t="s">
        <v>82</v>
      </c>
      <c r="Q11" s="153" t="s">
        <v>53</v>
      </c>
      <c r="R11" s="153" t="s">
        <v>54</v>
      </c>
      <c r="S11" s="154" t="s">
        <v>238</v>
      </c>
      <c r="U11" s="129"/>
      <c r="V11" s="129"/>
      <c r="W11" s="130"/>
    </row>
    <row r="12" spans="2:24" x14ac:dyDescent="0.25">
      <c r="B12" s="146" t="s">
        <v>215</v>
      </c>
      <c r="C12" s="155"/>
      <c r="D12" s="267"/>
      <c r="E12" s="267"/>
      <c r="F12" s="267"/>
      <c r="G12" s="267"/>
      <c r="H12" s="267"/>
      <c r="I12" s="267"/>
      <c r="J12" s="267"/>
      <c r="K12" s="267"/>
      <c r="L12" s="268"/>
      <c r="M12" s="267"/>
      <c r="N12" s="267"/>
      <c r="O12" s="267"/>
      <c r="P12" s="267"/>
      <c r="Q12" s="267"/>
      <c r="R12" s="267"/>
      <c r="S12" s="269"/>
      <c r="U12" s="129"/>
      <c r="V12" s="129"/>
      <c r="W12" s="130"/>
    </row>
    <row r="13" spans="2:24" ht="15" x14ac:dyDescent="0.25">
      <c r="B13" s="149"/>
      <c r="C13" s="277">
        <v>1E-3</v>
      </c>
      <c r="D13" s="238">
        <f t="shared" ref="D13:D35" si="0">IF(C13="","",E13/C13)</f>
        <v>9.9999999999999986E-9</v>
      </c>
      <c r="E13" s="280">
        <v>9.9999999999999994E-12</v>
      </c>
      <c r="F13" s="150">
        <f t="shared" ref="F13:F20" si="1">D13*2080</f>
        <v>2.0799999999999997E-5</v>
      </c>
      <c r="G13" s="240"/>
      <c r="H13" s="240">
        <v>0</v>
      </c>
      <c r="I13" s="30">
        <f t="shared" ref="I13:I35" si="2">H13/F13</f>
        <v>0</v>
      </c>
      <c r="J13" s="240"/>
      <c r="K13" s="240"/>
      <c r="L13" s="241"/>
      <c r="M13" s="240"/>
      <c r="N13" s="240"/>
      <c r="O13" s="240"/>
      <c r="P13" s="240"/>
      <c r="Q13" s="240"/>
      <c r="R13" s="322"/>
      <c r="S13" s="242">
        <f t="shared" ref="S13:S36" si="3">SUM(E13+G13+H13+J13+K13+L13+M13+N13+O13+P13+Q13)</f>
        <v>9.9999999999999994E-12</v>
      </c>
      <c r="U13" s="129"/>
      <c r="V13" s="129"/>
      <c r="W13" s="130"/>
    </row>
    <row r="14" spans="2:24" ht="15" x14ac:dyDescent="0.25">
      <c r="B14" s="149"/>
      <c r="C14" s="277">
        <v>1E-3</v>
      </c>
      <c r="D14" s="238">
        <f t="shared" si="0"/>
        <v>9.9999999999999986E-9</v>
      </c>
      <c r="E14" s="280">
        <v>9.9999999999999994E-12</v>
      </c>
      <c r="F14" s="150">
        <f t="shared" si="1"/>
        <v>2.0799999999999997E-5</v>
      </c>
      <c r="G14" s="240"/>
      <c r="H14" s="240">
        <v>0</v>
      </c>
      <c r="I14" s="30">
        <f t="shared" si="2"/>
        <v>0</v>
      </c>
      <c r="J14" s="240"/>
      <c r="K14" s="240"/>
      <c r="L14" s="241"/>
      <c r="M14" s="240"/>
      <c r="N14" s="240"/>
      <c r="O14" s="240"/>
      <c r="P14" s="240"/>
      <c r="Q14" s="240"/>
      <c r="R14" s="322"/>
      <c r="S14" s="242">
        <f t="shared" si="3"/>
        <v>9.9999999999999994E-12</v>
      </c>
      <c r="U14" s="129"/>
      <c r="V14" s="129"/>
      <c r="W14" s="130"/>
    </row>
    <row r="15" spans="2:24" ht="15" x14ac:dyDescent="0.25">
      <c r="B15" s="149"/>
      <c r="C15" s="277">
        <v>1E-3</v>
      </c>
      <c r="D15" s="238">
        <f t="shared" si="0"/>
        <v>9.9999999999999986E-9</v>
      </c>
      <c r="E15" s="280">
        <v>9.9999999999999994E-12</v>
      </c>
      <c r="F15" s="150">
        <f t="shared" si="1"/>
        <v>2.0799999999999997E-5</v>
      </c>
      <c r="G15" s="240"/>
      <c r="H15" s="240">
        <v>0</v>
      </c>
      <c r="I15" s="30">
        <f t="shared" si="2"/>
        <v>0</v>
      </c>
      <c r="J15" s="240"/>
      <c r="K15" s="240"/>
      <c r="L15" s="241"/>
      <c r="M15" s="240"/>
      <c r="N15" s="240"/>
      <c r="O15" s="240"/>
      <c r="P15" s="240"/>
      <c r="Q15" s="240"/>
      <c r="R15" s="322"/>
      <c r="S15" s="242">
        <f t="shared" si="3"/>
        <v>9.9999999999999994E-12</v>
      </c>
      <c r="U15" s="129"/>
      <c r="V15" s="129"/>
      <c r="W15" s="130"/>
    </row>
    <row r="16" spans="2:24" ht="15" x14ac:dyDescent="0.25">
      <c r="B16" s="149"/>
      <c r="C16" s="277">
        <v>1E-3</v>
      </c>
      <c r="D16" s="238">
        <f t="shared" si="0"/>
        <v>9.9999999999999986E-9</v>
      </c>
      <c r="E16" s="280">
        <v>9.9999999999999994E-12</v>
      </c>
      <c r="F16" s="150">
        <f t="shared" si="1"/>
        <v>2.0799999999999997E-5</v>
      </c>
      <c r="G16" s="240"/>
      <c r="H16" s="240">
        <v>0</v>
      </c>
      <c r="I16" s="30">
        <f t="shared" si="2"/>
        <v>0</v>
      </c>
      <c r="J16" s="240"/>
      <c r="K16" s="240"/>
      <c r="L16" s="241"/>
      <c r="M16" s="240"/>
      <c r="N16" s="240"/>
      <c r="O16" s="240"/>
      <c r="P16" s="240"/>
      <c r="Q16" s="240"/>
      <c r="R16" s="322"/>
      <c r="S16" s="242">
        <f t="shared" si="3"/>
        <v>9.9999999999999994E-12</v>
      </c>
      <c r="U16" s="129"/>
      <c r="V16" s="129"/>
      <c r="W16" s="130"/>
    </row>
    <row r="17" spans="2:23" ht="15" x14ac:dyDescent="0.25">
      <c r="B17" s="149"/>
      <c r="C17" s="277">
        <v>1E-3</v>
      </c>
      <c r="D17" s="238">
        <f t="shared" si="0"/>
        <v>9.9999999999999986E-9</v>
      </c>
      <c r="E17" s="280">
        <v>9.9999999999999994E-12</v>
      </c>
      <c r="F17" s="150">
        <f t="shared" si="1"/>
        <v>2.0799999999999997E-5</v>
      </c>
      <c r="G17" s="240"/>
      <c r="H17" s="240">
        <v>0</v>
      </c>
      <c r="I17" s="30">
        <f t="shared" si="2"/>
        <v>0</v>
      </c>
      <c r="J17" s="240"/>
      <c r="K17" s="240"/>
      <c r="L17" s="241"/>
      <c r="M17" s="240"/>
      <c r="N17" s="240"/>
      <c r="O17" s="240"/>
      <c r="P17" s="240"/>
      <c r="Q17" s="240"/>
      <c r="R17" s="322"/>
      <c r="S17" s="242">
        <f t="shared" si="3"/>
        <v>9.9999999999999994E-12</v>
      </c>
      <c r="U17" s="129"/>
      <c r="V17" s="129"/>
      <c r="W17" s="130"/>
    </row>
    <row r="18" spans="2:23" ht="15" x14ac:dyDescent="0.25">
      <c r="B18" s="149"/>
      <c r="C18" s="277">
        <v>1E-3</v>
      </c>
      <c r="D18" s="238">
        <f t="shared" si="0"/>
        <v>9.9999999999999986E-9</v>
      </c>
      <c r="E18" s="280">
        <v>9.9999999999999994E-12</v>
      </c>
      <c r="F18" s="150">
        <f t="shared" si="1"/>
        <v>2.0799999999999997E-5</v>
      </c>
      <c r="G18" s="240"/>
      <c r="H18" s="240">
        <v>0</v>
      </c>
      <c r="I18" s="30">
        <f t="shared" si="2"/>
        <v>0</v>
      </c>
      <c r="J18" s="240"/>
      <c r="K18" s="240"/>
      <c r="L18" s="241"/>
      <c r="M18" s="240"/>
      <c r="N18" s="240"/>
      <c r="O18" s="240"/>
      <c r="P18" s="240"/>
      <c r="Q18" s="240"/>
      <c r="R18" s="322"/>
      <c r="S18" s="242">
        <f t="shared" si="3"/>
        <v>9.9999999999999994E-12</v>
      </c>
      <c r="U18" s="129"/>
      <c r="V18" s="129"/>
      <c r="W18" s="130"/>
    </row>
    <row r="19" spans="2:23" ht="15" x14ac:dyDescent="0.25">
      <c r="B19" s="149"/>
      <c r="C19" s="277">
        <v>1E-3</v>
      </c>
      <c r="D19" s="238">
        <f t="shared" si="0"/>
        <v>9.9999999999999986E-9</v>
      </c>
      <c r="E19" s="280">
        <v>9.9999999999999994E-12</v>
      </c>
      <c r="F19" s="150">
        <f t="shared" si="1"/>
        <v>2.0799999999999997E-5</v>
      </c>
      <c r="G19" s="240"/>
      <c r="H19" s="240">
        <v>0</v>
      </c>
      <c r="I19" s="30">
        <f t="shared" si="2"/>
        <v>0</v>
      </c>
      <c r="J19" s="240"/>
      <c r="K19" s="240"/>
      <c r="L19" s="241"/>
      <c r="M19" s="240"/>
      <c r="N19" s="240"/>
      <c r="O19" s="240"/>
      <c r="P19" s="240"/>
      <c r="Q19" s="240"/>
      <c r="R19" s="322"/>
      <c r="S19" s="242">
        <f t="shared" si="3"/>
        <v>9.9999999999999994E-12</v>
      </c>
      <c r="U19" s="129"/>
      <c r="V19" s="129"/>
      <c r="W19" s="130"/>
    </row>
    <row r="20" spans="2:23" ht="15" x14ac:dyDescent="0.25">
      <c r="B20" s="149"/>
      <c r="C20" s="277">
        <v>1E-3</v>
      </c>
      <c r="D20" s="238">
        <f t="shared" si="0"/>
        <v>9.9999999999999986E-9</v>
      </c>
      <c r="E20" s="280">
        <v>9.9999999999999994E-12</v>
      </c>
      <c r="F20" s="150">
        <f t="shared" si="1"/>
        <v>2.0799999999999997E-5</v>
      </c>
      <c r="G20" s="240"/>
      <c r="H20" s="240">
        <v>0</v>
      </c>
      <c r="I20" s="30">
        <f t="shared" si="2"/>
        <v>0</v>
      </c>
      <c r="J20" s="240"/>
      <c r="K20" s="240"/>
      <c r="L20" s="241"/>
      <c r="M20" s="240"/>
      <c r="N20" s="240"/>
      <c r="O20" s="240"/>
      <c r="P20" s="240"/>
      <c r="Q20" s="240"/>
      <c r="R20" s="322"/>
      <c r="S20" s="242">
        <f t="shared" si="3"/>
        <v>9.9999999999999994E-12</v>
      </c>
      <c r="U20" s="129"/>
      <c r="V20" s="129"/>
      <c r="W20" s="130"/>
    </row>
    <row r="21" spans="2:23" ht="15" x14ac:dyDescent="0.25">
      <c r="B21" s="149"/>
      <c r="C21" s="277">
        <v>1E-3</v>
      </c>
      <c r="D21" s="238">
        <f t="shared" si="0"/>
        <v>9.9999999999999986E-9</v>
      </c>
      <c r="E21" s="280">
        <v>9.9999999999999994E-12</v>
      </c>
      <c r="F21" s="150">
        <f>D21*2080</f>
        <v>2.0799999999999997E-5</v>
      </c>
      <c r="G21" s="240"/>
      <c r="H21" s="240">
        <v>0</v>
      </c>
      <c r="I21" s="30">
        <f>H21/F21</f>
        <v>0</v>
      </c>
      <c r="J21" s="240"/>
      <c r="K21" s="240"/>
      <c r="L21" s="241"/>
      <c r="M21" s="240"/>
      <c r="N21" s="240"/>
      <c r="O21" s="240"/>
      <c r="P21" s="240"/>
      <c r="Q21" s="240"/>
      <c r="R21" s="322"/>
      <c r="S21" s="242">
        <f t="shared" si="3"/>
        <v>9.9999999999999994E-12</v>
      </c>
      <c r="U21" s="129"/>
      <c r="V21" s="129"/>
      <c r="W21" s="130"/>
    </row>
    <row r="22" spans="2:23" ht="15" x14ac:dyDescent="0.25">
      <c r="B22" s="149"/>
      <c r="C22" s="277">
        <v>1E-3</v>
      </c>
      <c r="D22" s="238">
        <f t="shared" si="0"/>
        <v>9.9999999999999986E-9</v>
      </c>
      <c r="E22" s="280">
        <v>9.9999999999999994E-12</v>
      </c>
      <c r="F22" s="150">
        <f t="shared" ref="F22:F35" si="4">D22*2080</f>
        <v>2.0799999999999997E-5</v>
      </c>
      <c r="G22" s="240"/>
      <c r="H22" s="240">
        <v>0</v>
      </c>
      <c r="I22" s="30">
        <f t="shared" si="2"/>
        <v>0</v>
      </c>
      <c r="J22" s="240"/>
      <c r="K22" s="240"/>
      <c r="L22" s="241"/>
      <c r="M22" s="240"/>
      <c r="N22" s="240"/>
      <c r="O22" s="240"/>
      <c r="P22" s="240"/>
      <c r="Q22" s="240"/>
      <c r="R22" s="322"/>
      <c r="S22" s="242">
        <f t="shared" si="3"/>
        <v>9.9999999999999994E-12</v>
      </c>
      <c r="U22" s="129"/>
      <c r="V22" s="129"/>
      <c r="W22" s="130"/>
    </row>
    <row r="23" spans="2:23" ht="15" x14ac:dyDescent="0.25">
      <c r="B23" s="149"/>
      <c r="C23" s="277">
        <v>1E-3</v>
      </c>
      <c r="D23" s="238">
        <f t="shared" si="0"/>
        <v>9.9999999999999986E-9</v>
      </c>
      <c r="E23" s="280">
        <v>9.9999999999999994E-12</v>
      </c>
      <c r="F23" s="150">
        <f t="shared" si="4"/>
        <v>2.0799999999999997E-5</v>
      </c>
      <c r="G23" s="240"/>
      <c r="H23" s="240">
        <v>0</v>
      </c>
      <c r="I23" s="30">
        <f t="shared" si="2"/>
        <v>0</v>
      </c>
      <c r="J23" s="240"/>
      <c r="K23" s="240"/>
      <c r="L23" s="241"/>
      <c r="M23" s="240"/>
      <c r="N23" s="240"/>
      <c r="O23" s="240"/>
      <c r="P23" s="240"/>
      <c r="Q23" s="240"/>
      <c r="R23" s="322"/>
      <c r="S23" s="242">
        <f t="shared" si="3"/>
        <v>9.9999999999999994E-12</v>
      </c>
      <c r="U23" s="129"/>
      <c r="V23" s="129"/>
      <c r="W23" s="130"/>
    </row>
    <row r="24" spans="2:23" ht="15" x14ac:dyDescent="0.25">
      <c r="B24" s="149"/>
      <c r="C24" s="277">
        <v>1E-3</v>
      </c>
      <c r="D24" s="238">
        <f t="shared" si="0"/>
        <v>9.9999999999999986E-9</v>
      </c>
      <c r="E24" s="280">
        <v>9.9999999999999994E-12</v>
      </c>
      <c r="F24" s="150">
        <f t="shared" si="4"/>
        <v>2.0799999999999997E-5</v>
      </c>
      <c r="G24" s="240"/>
      <c r="H24" s="240">
        <v>0</v>
      </c>
      <c r="I24" s="30">
        <f t="shared" si="2"/>
        <v>0</v>
      </c>
      <c r="J24" s="240"/>
      <c r="K24" s="240"/>
      <c r="L24" s="241"/>
      <c r="M24" s="240"/>
      <c r="N24" s="240"/>
      <c r="O24" s="240"/>
      <c r="P24" s="240"/>
      <c r="Q24" s="240"/>
      <c r="R24" s="322"/>
      <c r="S24" s="242">
        <f t="shared" si="3"/>
        <v>9.9999999999999994E-12</v>
      </c>
      <c r="U24" s="129"/>
      <c r="V24" s="129"/>
      <c r="W24" s="130"/>
    </row>
    <row r="25" spans="2:23" ht="15" x14ac:dyDescent="0.25">
      <c r="B25" s="149"/>
      <c r="C25" s="277">
        <v>1E-3</v>
      </c>
      <c r="D25" s="238">
        <f t="shared" si="0"/>
        <v>9.9999999999999986E-9</v>
      </c>
      <c r="E25" s="280">
        <v>9.9999999999999994E-12</v>
      </c>
      <c r="F25" s="150">
        <f t="shared" si="4"/>
        <v>2.0799999999999997E-5</v>
      </c>
      <c r="G25" s="240"/>
      <c r="H25" s="240">
        <v>0</v>
      </c>
      <c r="I25" s="30">
        <f t="shared" si="2"/>
        <v>0</v>
      </c>
      <c r="J25" s="240"/>
      <c r="K25" s="240"/>
      <c r="L25" s="241"/>
      <c r="M25" s="240"/>
      <c r="N25" s="240"/>
      <c r="O25" s="240"/>
      <c r="P25" s="240"/>
      <c r="Q25" s="240"/>
      <c r="R25" s="322"/>
      <c r="S25" s="242">
        <f t="shared" si="3"/>
        <v>9.9999999999999994E-12</v>
      </c>
      <c r="U25" s="129"/>
      <c r="V25" s="129"/>
      <c r="W25" s="130"/>
    </row>
    <row r="26" spans="2:23" ht="15" x14ac:dyDescent="0.25">
      <c r="B26" s="149"/>
      <c r="C26" s="277">
        <v>1E-3</v>
      </c>
      <c r="D26" s="238">
        <f t="shared" si="0"/>
        <v>9.9999999999999986E-9</v>
      </c>
      <c r="E26" s="280">
        <v>9.9999999999999994E-12</v>
      </c>
      <c r="F26" s="150">
        <f t="shared" si="4"/>
        <v>2.0799999999999997E-5</v>
      </c>
      <c r="G26" s="240"/>
      <c r="H26" s="240">
        <v>0</v>
      </c>
      <c r="I26" s="30">
        <f t="shared" si="2"/>
        <v>0</v>
      </c>
      <c r="J26" s="240"/>
      <c r="K26" s="240"/>
      <c r="L26" s="241"/>
      <c r="M26" s="240"/>
      <c r="N26" s="240"/>
      <c r="O26" s="240"/>
      <c r="P26" s="240"/>
      <c r="Q26" s="240"/>
      <c r="R26" s="322"/>
      <c r="S26" s="242">
        <f t="shared" si="3"/>
        <v>9.9999999999999994E-12</v>
      </c>
      <c r="U26" s="129"/>
      <c r="V26" s="129"/>
      <c r="W26" s="130"/>
    </row>
    <row r="27" spans="2:23" ht="15" x14ac:dyDescent="0.25">
      <c r="B27" s="149"/>
      <c r="C27" s="277">
        <v>1E-3</v>
      </c>
      <c r="D27" s="238">
        <f t="shared" si="0"/>
        <v>9.9999999999999986E-9</v>
      </c>
      <c r="E27" s="280">
        <v>9.9999999999999994E-12</v>
      </c>
      <c r="F27" s="150">
        <f t="shared" si="4"/>
        <v>2.0799999999999997E-5</v>
      </c>
      <c r="G27" s="240"/>
      <c r="H27" s="240">
        <v>0</v>
      </c>
      <c r="I27" s="30">
        <f t="shared" si="2"/>
        <v>0</v>
      </c>
      <c r="J27" s="240"/>
      <c r="K27" s="240"/>
      <c r="L27" s="241"/>
      <c r="M27" s="240"/>
      <c r="N27" s="240"/>
      <c r="O27" s="240"/>
      <c r="P27" s="240"/>
      <c r="Q27" s="240"/>
      <c r="R27" s="322"/>
      <c r="S27" s="242">
        <f t="shared" si="3"/>
        <v>9.9999999999999994E-12</v>
      </c>
      <c r="U27" s="129"/>
      <c r="V27" s="129"/>
      <c r="W27" s="130"/>
    </row>
    <row r="28" spans="2:23" ht="15" x14ac:dyDescent="0.25">
      <c r="B28" s="149"/>
      <c r="C28" s="277">
        <v>1E-3</v>
      </c>
      <c r="D28" s="238">
        <f t="shared" si="0"/>
        <v>9.9999999999999986E-9</v>
      </c>
      <c r="E28" s="280">
        <v>9.9999999999999994E-12</v>
      </c>
      <c r="F28" s="150">
        <f t="shared" si="4"/>
        <v>2.0799999999999997E-5</v>
      </c>
      <c r="G28" s="240"/>
      <c r="H28" s="240">
        <v>0</v>
      </c>
      <c r="I28" s="30">
        <f t="shared" si="2"/>
        <v>0</v>
      </c>
      <c r="J28" s="240"/>
      <c r="K28" s="240"/>
      <c r="L28" s="241"/>
      <c r="M28" s="240"/>
      <c r="N28" s="240"/>
      <c r="O28" s="240"/>
      <c r="P28" s="240"/>
      <c r="Q28" s="240"/>
      <c r="R28" s="322"/>
      <c r="S28" s="242">
        <f t="shared" si="3"/>
        <v>9.9999999999999994E-12</v>
      </c>
      <c r="U28" s="129"/>
      <c r="V28" s="129"/>
      <c r="W28" s="130"/>
    </row>
    <row r="29" spans="2:23" ht="15" x14ac:dyDescent="0.25">
      <c r="B29" s="149"/>
      <c r="C29" s="277">
        <v>1E-3</v>
      </c>
      <c r="D29" s="238">
        <f t="shared" si="0"/>
        <v>9.9999999999999986E-9</v>
      </c>
      <c r="E29" s="280">
        <v>9.9999999999999994E-12</v>
      </c>
      <c r="F29" s="150">
        <f t="shared" si="4"/>
        <v>2.0799999999999997E-5</v>
      </c>
      <c r="G29" s="240"/>
      <c r="H29" s="240">
        <v>0</v>
      </c>
      <c r="I29" s="30">
        <f t="shared" si="2"/>
        <v>0</v>
      </c>
      <c r="J29" s="240"/>
      <c r="K29" s="240"/>
      <c r="L29" s="241"/>
      <c r="M29" s="240"/>
      <c r="N29" s="240"/>
      <c r="O29" s="240"/>
      <c r="P29" s="240"/>
      <c r="Q29" s="240"/>
      <c r="R29" s="322"/>
      <c r="S29" s="242">
        <f t="shared" si="3"/>
        <v>9.9999999999999994E-12</v>
      </c>
      <c r="U29" s="129"/>
      <c r="V29" s="129"/>
      <c r="W29" s="130"/>
    </row>
    <row r="30" spans="2:23" ht="15" x14ac:dyDescent="0.25">
      <c r="B30" s="149"/>
      <c r="C30" s="277">
        <v>1E-3</v>
      </c>
      <c r="D30" s="238">
        <f t="shared" si="0"/>
        <v>9.9999999999999986E-9</v>
      </c>
      <c r="E30" s="280">
        <v>9.9999999999999994E-12</v>
      </c>
      <c r="F30" s="150">
        <f t="shared" si="4"/>
        <v>2.0799999999999997E-5</v>
      </c>
      <c r="G30" s="240"/>
      <c r="H30" s="240">
        <v>0</v>
      </c>
      <c r="I30" s="30">
        <f t="shared" si="2"/>
        <v>0</v>
      </c>
      <c r="J30" s="240"/>
      <c r="K30" s="240"/>
      <c r="L30" s="241"/>
      <c r="M30" s="240"/>
      <c r="N30" s="240"/>
      <c r="O30" s="240"/>
      <c r="P30" s="240"/>
      <c r="Q30" s="240"/>
      <c r="R30" s="322"/>
      <c r="S30" s="242">
        <f t="shared" si="3"/>
        <v>9.9999999999999994E-12</v>
      </c>
      <c r="U30" s="129"/>
      <c r="V30" s="129"/>
      <c r="W30" s="130"/>
    </row>
    <row r="31" spans="2:23" ht="15" x14ac:dyDescent="0.25">
      <c r="B31" s="149"/>
      <c r="C31" s="277">
        <v>1E-3</v>
      </c>
      <c r="D31" s="238">
        <f t="shared" si="0"/>
        <v>9.9999999999999986E-9</v>
      </c>
      <c r="E31" s="280">
        <v>9.9999999999999994E-12</v>
      </c>
      <c r="F31" s="150">
        <f t="shared" si="4"/>
        <v>2.0799999999999997E-5</v>
      </c>
      <c r="G31" s="240"/>
      <c r="H31" s="240">
        <v>0</v>
      </c>
      <c r="I31" s="30">
        <f t="shared" si="2"/>
        <v>0</v>
      </c>
      <c r="J31" s="240"/>
      <c r="K31" s="240"/>
      <c r="L31" s="241"/>
      <c r="M31" s="240"/>
      <c r="N31" s="240"/>
      <c r="O31" s="240"/>
      <c r="P31" s="240"/>
      <c r="Q31" s="240"/>
      <c r="R31" s="322"/>
      <c r="S31" s="242">
        <f t="shared" si="3"/>
        <v>9.9999999999999994E-12</v>
      </c>
      <c r="U31" s="129"/>
      <c r="V31" s="129"/>
      <c r="W31" s="130"/>
    </row>
    <row r="32" spans="2:23" ht="15" x14ac:dyDescent="0.25">
      <c r="B32" s="149"/>
      <c r="C32" s="277">
        <v>1E-3</v>
      </c>
      <c r="D32" s="238">
        <f t="shared" si="0"/>
        <v>9.9999999999999986E-9</v>
      </c>
      <c r="E32" s="280">
        <v>9.9999999999999994E-12</v>
      </c>
      <c r="F32" s="150">
        <f t="shared" si="4"/>
        <v>2.0799999999999997E-5</v>
      </c>
      <c r="G32" s="240"/>
      <c r="H32" s="240">
        <v>0</v>
      </c>
      <c r="I32" s="30">
        <f t="shared" si="2"/>
        <v>0</v>
      </c>
      <c r="J32" s="240"/>
      <c r="K32" s="240"/>
      <c r="L32" s="241"/>
      <c r="M32" s="240"/>
      <c r="N32" s="240"/>
      <c r="O32" s="240"/>
      <c r="P32" s="240"/>
      <c r="Q32" s="240"/>
      <c r="R32" s="322"/>
      <c r="S32" s="242">
        <f t="shared" si="3"/>
        <v>9.9999999999999994E-12</v>
      </c>
      <c r="U32" s="129"/>
      <c r="V32" s="129"/>
      <c r="W32" s="130"/>
    </row>
    <row r="33" spans="2:23" ht="15" x14ac:dyDescent="0.25">
      <c r="B33" s="149"/>
      <c r="C33" s="277">
        <v>1E-3</v>
      </c>
      <c r="D33" s="238">
        <f t="shared" si="0"/>
        <v>9.9999999999999986E-9</v>
      </c>
      <c r="E33" s="280">
        <v>9.9999999999999994E-12</v>
      </c>
      <c r="F33" s="150">
        <f t="shared" si="4"/>
        <v>2.0799999999999997E-5</v>
      </c>
      <c r="G33" s="240"/>
      <c r="H33" s="240">
        <v>0</v>
      </c>
      <c r="I33" s="30">
        <f t="shared" si="2"/>
        <v>0</v>
      </c>
      <c r="J33" s="240"/>
      <c r="K33" s="240"/>
      <c r="L33" s="241"/>
      <c r="M33" s="240"/>
      <c r="N33" s="240"/>
      <c r="O33" s="240"/>
      <c r="P33" s="240"/>
      <c r="Q33" s="240"/>
      <c r="R33" s="322"/>
      <c r="S33" s="242">
        <f t="shared" si="3"/>
        <v>9.9999999999999994E-12</v>
      </c>
      <c r="U33" s="129"/>
      <c r="V33" s="129"/>
      <c r="W33" s="130"/>
    </row>
    <row r="34" spans="2:23" ht="15" x14ac:dyDescent="0.25">
      <c r="B34" s="149"/>
      <c r="C34" s="277">
        <v>1E-3</v>
      </c>
      <c r="D34" s="238">
        <f t="shared" si="0"/>
        <v>9.9999999999999986E-9</v>
      </c>
      <c r="E34" s="280">
        <v>9.9999999999999994E-12</v>
      </c>
      <c r="F34" s="150">
        <f t="shared" si="4"/>
        <v>2.0799999999999997E-5</v>
      </c>
      <c r="G34" s="240"/>
      <c r="H34" s="240">
        <v>0</v>
      </c>
      <c r="I34" s="30">
        <f t="shared" si="2"/>
        <v>0</v>
      </c>
      <c r="J34" s="240"/>
      <c r="K34" s="240"/>
      <c r="L34" s="241"/>
      <c r="M34" s="240"/>
      <c r="N34" s="240"/>
      <c r="O34" s="240"/>
      <c r="P34" s="240"/>
      <c r="Q34" s="240"/>
      <c r="R34" s="322"/>
      <c r="S34" s="242">
        <f t="shared" si="3"/>
        <v>9.9999999999999994E-12</v>
      </c>
      <c r="U34" s="129"/>
      <c r="V34" s="129"/>
      <c r="W34" s="130"/>
    </row>
    <row r="35" spans="2:23" ht="15" x14ac:dyDescent="0.25">
      <c r="B35" s="149"/>
      <c r="C35" s="277">
        <v>1E-3</v>
      </c>
      <c r="D35" s="238">
        <f t="shared" si="0"/>
        <v>9.9999999999999986E-9</v>
      </c>
      <c r="E35" s="280">
        <v>9.9999999999999994E-12</v>
      </c>
      <c r="F35" s="150">
        <f t="shared" si="4"/>
        <v>2.0799999999999997E-5</v>
      </c>
      <c r="G35" s="240"/>
      <c r="H35" s="240">
        <v>0</v>
      </c>
      <c r="I35" s="30">
        <f t="shared" si="2"/>
        <v>0</v>
      </c>
      <c r="J35" s="240"/>
      <c r="K35" s="240"/>
      <c r="L35" s="241"/>
      <c r="M35" s="240"/>
      <c r="N35" s="240"/>
      <c r="O35" s="240"/>
      <c r="P35" s="240"/>
      <c r="Q35" s="240"/>
      <c r="R35" s="322"/>
      <c r="S35" s="242">
        <f t="shared" si="3"/>
        <v>9.9999999999999994E-12</v>
      </c>
      <c r="W35" s="128"/>
    </row>
    <row r="36" spans="2:23" ht="13.5" thickBot="1" x14ac:dyDescent="0.3">
      <c r="B36" s="151" t="s">
        <v>205</v>
      </c>
      <c r="C36" s="152">
        <f>SUM(C13:C35)</f>
        <v>2.3000000000000013E-2</v>
      </c>
      <c r="D36" s="90"/>
      <c r="E36" s="33">
        <f>SUM(E13:E35)</f>
        <v>2.2999999999999993E-10</v>
      </c>
      <c r="F36" s="33">
        <f>SUM(F13:F35)</f>
        <v>4.7840000000000014E-4</v>
      </c>
      <c r="G36" s="33">
        <f>SUM(G13:G35)</f>
        <v>0</v>
      </c>
      <c r="H36" s="33">
        <f>SUM(H13:H35)</f>
        <v>0</v>
      </c>
      <c r="I36" s="37"/>
      <c r="J36" s="33">
        <f t="shared" ref="J36:Q36" si="5">SUM(J13:J35)</f>
        <v>0</v>
      </c>
      <c r="K36" s="33">
        <f t="shared" si="5"/>
        <v>0</v>
      </c>
      <c r="L36" s="33">
        <f t="shared" si="5"/>
        <v>0</v>
      </c>
      <c r="M36" s="33">
        <f t="shared" si="5"/>
        <v>0</v>
      </c>
      <c r="N36" s="33">
        <f t="shared" si="5"/>
        <v>0</v>
      </c>
      <c r="O36" s="33">
        <f>SUM(O13:O35)</f>
        <v>0</v>
      </c>
      <c r="P36" s="33">
        <f t="shared" si="5"/>
        <v>0</v>
      </c>
      <c r="Q36" s="33">
        <f t="shared" si="5"/>
        <v>0</v>
      </c>
      <c r="R36" s="33"/>
      <c r="S36" s="35">
        <f t="shared" si="3"/>
        <v>2.2999999999999993E-10</v>
      </c>
      <c r="W36" s="128"/>
    </row>
    <row r="37" spans="2:23" ht="13.5" thickBot="1" x14ac:dyDescent="0.3">
      <c r="B37" s="289"/>
      <c r="C37" s="290"/>
      <c r="D37" s="291"/>
      <c r="E37" s="291"/>
      <c r="F37" s="291"/>
      <c r="G37" s="291"/>
      <c r="H37" s="291"/>
      <c r="I37" s="291"/>
      <c r="J37" s="291"/>
      <c r="K37" s="291"/>
      <c r="L37" s="290"/>
      <c r="M37" s="291"/>
      <c r="N37" s="291"/>
      <c r="O37" s="291"/>
      <c r="P37" s="291"/>
      <c r="Q37" s="291"/>
      <c r="R37" s="291"/>
      <c r="S37" s="292"/>
      <c r="W37" s="128"/>
    </row>
    <row r="38" spans="2:23" x14ac:dyDescent="0.25">
      <c r="B38" s="156" t="s">
        <v>250</v>
      </c>
      <c r="C38" s="581" t="s">
        <v>83</v>
      </c>
      <c r="D38" s="581"/>
      <c r="E38" s="581"/>
      <c r="F38" s="581"/>
      <c r="G38" s="581"/>
      <c r="H38" s="581"/>
      <c r="I38" s="581"/>
      <c r="J38" s="581"/>
      <c r="K38" s="160"/>
      <c r="L38" s="161"/>
      <c r="M38" s="162"/>
      <c r="N38" s="162"/>
      <c r="O38" s="162"/>
      <c r="P38" s="162"/>
      <c r="Q38" s="162"/>
      <c r="R38" s="163"/>
      <c r="S38" s="148" t="s">
        <v>200</v>
      </c>
    </row>
    <row r="39" spans="2:23" ht="13.9" customHeight="1" x14ac:dyDescent="0.25">
      <c r="B39" s="415" t="s">
        <v>180</v>
      </c>
      <c r="C39" s="580"/>
      <c r="D39" s="580"/>
      <c r="E39" s="580"/>
      <c r="F39" s="580"/>
      <c r="G39" s="580"/>
      <c r="H39" s="580"/>
      <c r="I39" s="580"/>
      <c r="J39" s="580"/>
      <c r="K39" s="582"/>
      <c r="L39" s="583"/>
      <c r="M39" s="583"/>
      <c r="N39" s="583"/>
      <c r="O39" s="583"/>
      <c r="P39" s="583"/>
      <c r="Q39" s="583"/>
      <c r="R39" s="584"/>
      <c r="S39" s="158">
        <v>0</v>
      </c>
    </row>
    <row r="40" spans="2:23" x14ac:dyDescent="0.25">
      <c r="B40" s="157" t="s">
        <v>84</v>
      </c>
      <c r="C40" s="580"/>
      <c r="D40" s="580"/>
      <c r="E40" s="580"/>
      <c r="F40" s="580"/>
      <c r="G40" s="580"/>
      <c r="H40" s="580"/>
      <c r="I40" s="580"/>
      <c r="J40" s="580"/>
      <c r="K40" s="582"/>
      <c r="L40" s="583"/>
      <c r="M40" s="583"/>
      <c r="N40" s="583"/>
      <c r="O40" s="583"/>
      <c r="P40" s="583"/>
      <c r="Q40" s="583"/>
      <c r="R40" s="584"/>
      <c r="S40" s="158">
        <v>0</v>
      </c>
    </row>
    <row r="41" spans="2:23" x14ac:dyDescent="0.25">
      <c r="B41" s="159"/>
      <c r="C41" s="580"/>
      <c r="D41" s="580"/>
      <c r="E41" s="580"/>
      <c r="F41" s="580"/>
      <c r="G41" s="580"/>
      <c r="H41" s="580"/>
      <c r="I41" s="580"/>
      <c r="J41" s="580"/>
      <c r="K41" s="582"/>
      <c r="L41" s="583"/>
      <c r="M41" s="583"/>
      <c r="N41" s="583"/>
      <c r="O41" s="583"/>
      <c r="P41" s="583"/>
      <c r="Q41" s="583"/>
      <c r="R41" s="584"/>
      <c r="S41" s="158">
        <v>0</v>
      </c>
    </row>
    <row r="42" spans="2:23" x14ac:dyDescent="0.25">
      <c r="B42" s="159"/>
      <c r="C42" s="580"/>
      <c r="D42" s="580"/>
      <c r="E42" s="580"/>
      <c r="F42" s="580"/>
      <c r="G42" s="580"/>
      <c r="H42" s="580"/>
      <c r="I42" s="580"/>
      <c r="J42" s="580"/>
      <c r="K42" s="582"/>
      <c r="L42" s="583"/>
      <c r="M42" s="583"/>
      <c r="N42" s="583"/>
      <c r="O42" s="583"/>
      <c r="P42" s="583"/>
      <c r="Q42" s="583"/>
      <c r="R42" s="584"/>
      <c r="S42" s="158">
        <v>0</v>
      </c>
    </row>
    <row r="43" spans="2:23" x14ac:dyDescent="0.25">
      <c r="B43" s="159"/>
      <c r="C43" s="580"/>
      <c r="D43" s="580"/>
      <c r="E43" s="580"/>
      <c r="F43" s="580"/>
      <c r="G43" s="580"/>
      <c r="H43" s="580"/>
      <c r="I43" s="580"/>
      <c r="J43" s="580"/>
      <c r="K43" s="582"/>
      <c r="L43" s="583"/>
      <c r="M43" s="583"/>
      <c r="N43" s="583"/>
      <c r="O43" s="583"/>
      <c r="P43" s="583"/>
      <c r="Q43" s="583"/>
      <c r="R43" s="584"/>
      <c r="S43" s="158">
        <v>0</v>
      </c>
    </row>
    <row r="44" spans="2:23" x14ac:dyDescent="0.25">
      <c r="B44" s="159"/>
      <c r="C44" s="580"/>
      <c r="D44" s="580"/>
      <c r="E44" s="580"/>
      <c r="F44" s="580"/>
      <c r="G44" s="580"/>
      <c r="H44" s="580"/>
      <c r="I44" s="580"/>
      <c r="J44" s="580"/>
      <c r="K44" s="582"/>
      <c r="L44" s="583"/>
      <c r="M44" s="583"/>
      <c r="N44" s="583"/>
      <c r="O44" s="583"/>
      <c r="P44" s="583"/>
      <c r="Q44" s="583"/>
      <c r="R44" s="584"/>
      <c r="S44" s="158">
        <v>0</v>
      </c>
    </row>
    <row r="45" spans="2:23" x14ac:dyDescent="0.25">
      <c r="B45" s="159"/>
      <c r="C45" s="580"/>
      <c r="D45" s="580"/>
      <c r="E45" s="580"/>
      <c r="F45" s="580"/>
      <c r="G45" s="580"/>
      <c r="H45" s="580"/>
      <c r="I45" s="580"/>
      <c r="J45" s="580"/>
      <c r="K45" s="582"/>
      <c r="L45" s="583"/>
      <c r="M45" s="583"/>
      <c r="N45" s="583"/>
      <c r="O45" s="583"/>
      <c r="P45" s="583"/>
      <c r="Q45" s="583"/>
      <c r="R45" s="584"/>
      <c r="S45" s="158">
        <v>0</v>
      </c>
    </row>
    <row r="46" spans="2:23" x14ac:dyDescent="0.25">
      <c r="B46" s="159"/>
      <c r="C46" s="580"/>
      <c r="D46" s="580"/>
      <c r="E46" s="580"/>
      <c r="F46" s="580"/>
      <c r="G46" s="580"/>
      <c r="H46" s="580"/>
      <c r="I46" s="580"/>
      <c r="J46" s="580"/>
      <c r="K46" s="582"/>
      <c r="L46" s="583"/>
      <c r="M46" s="583"/>
      <c r="N46" s="583"/>
      <c r="O46" s="583"/>
      <c r="P46" s="583"/>
      <c r="Q46" s="583"/>
      <c r="R46" s="584"/>
      <c r="S46" s="158">
        <v>0</v>
      </c>
    </row>
    <row r="47" spans="2:23" x14ac:dyDescent="0.25">
      <c r="B47" s="159"/>
      <c r="C47" s="580"/>
      <c r="D47" s="580"/>
      <c r="E47" s="580"/>
      <c r="F47" s="580"/>
      <c r="G47" s="580"/>
      <c r="H47" s="580"/>
      <c r="I47" s="580"/>
      <c r="J47" s="580"/>
      <c r="K47" s="582"/>
      <c r="L47" s="583"/>
      <c r="M47" s="583"/>
      <c r="N47" s="583"/>
      <c r="O47" s="583"/>
      <c r="P47" s="583"/>
      <c r="Q47" s="583"/>
      <c r="R47" s="584"/>
      <c r="S47" s="158">
        <v>0</v>
      </c>
    </row>
    <row r="48" spans="2:23" x14ac:dyDescent="0.25">
      <c r="B48" s="164"/>
      <c r="C48" s="593"/>
      <c r="D48" s="593"/>
      <c r="E48" s="593"/>
      <c r="F48" s="593"/>
      <c r="G48" s="593"/>
      <c r="H48" s="593"/>
      <c r="I48" s="593"/>
      <c r="J48" s="593"/>
      <c r="K48" s="582"/>
      <c r="L48" s="583"/>
      <c r="M48" s="583"/>
      <c r="N48" s="583"/>
      <c r="O48" s="583"/>
      <c r="P48" s="583"/>
      <c r="Q48" s="583"/>
      <c r="R48" s="584"/>
      <c r="S48" s="158">
        <v>0</v>
      </c>
    </row>
    <row r="49" spans="2:19" ht="13.5" thickBot="1" x14ac:dyDescent="0.3">
      <c r="B49" s="165" t="s">
        <v>208</v>
      </c>
      <c r="C49" s="166"/>
      <c r="D49" s="167"/>
      <c r="E49" s="167"/>
      <c r="F49" s="167"/>
      <c r="G49" s="167"/>
      <c r="H49" s="167"/>
      <c r="I49" s="167"/>
      <c r="J49" s="167"/>
      <c r="K49" s="168"/>
      <c r="L49" s="169"/>
      <c r="M49" s="168"/>
      <c r="N49" s="168"/>
      <c r="O49" s="168"/>
      <c r="P49" s="168"/>
      <c r="Q49" s="168"/>
      <c r="R49" s="170"/>
      <c r="S49" s="66">
        <f>SUM(S39:S48)</f>
        <v>0</v>
      </c>
    </row>
    <row r="50" spans="2:19" x14ac:dyDescent="0.25">
      <c r="B50" s="585" t="str">
        <f>B10</f>
        <v xml:space="preserve">Mobilisation </v>
      </c>
      <c r="C50" s="586"/>
      <c r="D50" s="586"/>
      <c r="E50" s="586"/>
      <c r="F50" s="586"/>
      <c r="G50" s="586"/>
      <c r="H50" s="586"/>
      <c r="I50" s="586"/>
      <c r="J50" s="586"/>
      <c r="K50" s="586"/>
      <c r="L50" s="586"/>
      <c r="M50" s="586"/>
      <c r="N50" s="589" t="s">
        <v>236</v>
      </c>
      <c r="O50" s="590"/>
      <c r="P50" s="590"/>
      <c r="Q50" s="590"/>
      <c r="R50" s="590"/>
      <c r="S50" s="171">
        <f>S36+S49</f>
        <v>2.2999999999999993E-10</v>
      </c>
    </row>
    <row r="51" spans="2:19" ht="13.5" thickBot="1" x14ac:dyDescent="0.3">
      <c r="B51" s="587"/>
      <c r="C51" s="588"/>
      <c r="D51" s="588"/>
      <c r="E51" s="588"/>
      <c r="F51" s="588"/>
      <c r="G51" s="588"/>
      <c r="H51" s="588"/>
      <c r="I51" s="588"/>
      <c r="J51" s="588"/>
      <c r="K51" s="588"/>
      <c r="L51" s="588"/>
      <c r="M51" s="588"/>
      <c r="N51" s="591" t="s">
        <v>237</v>
      </c>
      <c r="O51" s="592"/>
      <c r="P51" s="592"/>
      <c r="Q51" s="592"/>
      <c r="R51" s="592"/>
      <c r="S51" s="66">
        <f>(S50+(S50*$R$5))</f>
        <v>2.2999999999999993E-10</v>
      </c>
    </row>
    <row r="52" spans="2:19" x14ac:dyDescent="0.25">
      <c r="B52" s="135"/>
      <c r="C52" s="127"/>
      <c r="D52" s="126"/>
      <c r="E52" s="126"/>
      <c r="F52" s="126"/>
      <c r="G52" s="126"/>
      <c r="H52" s="126"/>
      <c r="I52" s="126"/>
      <c r="J52" s="126"/>
      <c r="K52" s="126"/>
      <c r="L52" s="127"/>
      <c r="M52" s="126"/>
      <c r="N52" s="126"/>
      <c r="O52" s="126"/>
      <c r="P52" s="126"/>
      <c r="Q52" s="126"/>
      <c r="R52" s="136"/>
      <c r="S52" s="21"/>
    </row>
    <row r="53" spans="2:19" x14ac:dyDescent="0.25">
      <c r="B53" s="126"/>
      <c r="C53" s="127"/>
      <c r="D53" s="126"/>
      <c r="E53" s="126"/>
      <c r="F53" s="126"/>
      <c r="G53" s="126"/>
      <c r="H53" s="126"/>
      <c r="I53" s="126"/>
      <c r="J53" s="126"/>
      <c r="K53" s="126"/>
      <c r="L53" s="127"/>
      <c r="M53" s="126"/>
      <c r="N53" s="126"/>
      <c r="O53" s="126"/>
      <c r="P53" s="126"/>
      <c r="Q53" s="126"/>
      <c r="R53" s="126"/>
      <c r="S53" s="126"/>
    </row>
    <row r="54" spans="2:19" x14ac:dyDescent="0.25">
      <c r="B54" s="126"/>
      <c r="C54" s="127"/>
      <c r="D54" s="126"/>
      <c r="E54" s="126"/>
      <c r="F54" s="126"/>
      <c r="G54" s="126"/>
      <c r="H54" s="126"/>
      <c r="I54" s="126"/>
      <c r="J54" s="126"/>
      <c r="K54" s="126"/>
      <c r="L54" s="127"/>
      <c r="M54" s="126"/>
      <c r="N54" s="126"/>
      <c r="O54" s="126"/>
      <c r="P54" s="126"/>
      <c r="Q54" s="126"/>
      <c r="R54" s="126"/>
      <c r="S54" s="126"/>
    </row>
    <row r="55" spans="2:19" x14ac:dyDescent="0.25">
      <c r="B55" s="126"/>
      <c r="C55" s="127"/>
      <c r="D55" s="126"/>
      <c r="E55" s="126"/>
      <c r="F55" s="126"/>
      <c r="G55" s="126"/>
      <c r="H55" s="126"/>
      <c r="I55" s="126"/>
      <c r="J55" s="126"/>
      <c r="K55" s="126"/>
      <c r="L55" s="127"/>
      <c r="M55" s="126"/>
      <c r="N55" s="126"/>
      <c r="O55" s="126"/>
      <c r="P55" s="126"/>
      <c r="Q55" s="126"/>
      <c r="R55" s="126"/>
      <c r="S55" s="126"/>
    </row>
    <row r="56" spans="2:19" x14ac:dyDescent="0.25">
      <c r="B56" s="126"/>
      <c r="C56" s="127"/>
      <c r="D56" s="126"/>
      <c r="E56" s="126"/>
      <c r="F56" s="126"/>
      <c r="G56" s="126"/>
      <c r="H56" s="126"/>
      <c r="I56" s="126"/>
      <c r="J56" s="126"/>
      <c r="K56" s="126"/>
      <c r="L56" s="127"/>
      <c r="M56" s="126"/>
      <c r="N56" s="126"/>
      <c r="O56" s="126"/>
      <c r="P56" s="126"/>
      <c r="Q56" s="126"/>
      <c r="R56" s="126"/>
      <c r="S56" s="126"/>
    </row>
    <row r="57" spans="2:19" x14ac:dyDescent="0.25">
      <c r="B57" s="126"/>
      <c r="C57" s="127"/>
      <c r="D57" s="126"/>
      <c r="E57" s="126"/>
      <c r="F57" s="126"/>
      <c r="G57" s="126"/>
      <c r="H57" s="126"/>
      <c r="I57" s="126"/>
      <c r="J57" s="126"/>
      <c r="K57" s="126"/>
      <c r="L57" s="127"/>
      <c r="M57" s="126"/>
      <c r="N57" s="126"/>
      <c r="O57" s="126"/>
      <c r="P57" s="126"/>
      <c r="Q57" s="126"/>
      <c r="R57" s="126"/>
      <c r="S57" s="126"/>
    </row>
    <row r="58" spans="2:19" x14ac:dyDescent="0.25">
      <c r="B58" s="126"/>
      <c r="C58" s="127"/>
      <c r="D58" s="126"/>
      <c r="E58" s="126"/>
      <c r="F58" s="126"/>
      <c r="G58" s="126"/>
      <c r="H58" s="126"/>
      <c r="I58" s="126"/>
      <c r="J58" s="126"/>
      <c r="K58" s="126"/>
      <c r="L58" s="127"/>
      <c r="M58" s="126"/>
      <c r="N58" s="126"/>
      <c r="O58" s="126"/>
      <c r="P58" s="126"/>
      <c r="Q58" s="126"/>
      <c r="R58" s="126"/>
      <c r="S58" s="126"/>
    </row>
    <row r="59" spans="2:19" x14ac:dyDescent="0.25">
      <c r="B59" s="126"/>
      <c r="C59" s="127"/>
      <c r="D59" s="126"/>
      <c r="E59" s="126"/>
      <c r="F59" s="126"/>
      <c r="G59" s="126"/>
      <c r="H59" s="126"/>
      <c r="I59" s="126"/>
      <c r="J59" s="126"/>
      <c r="K59" s="126"/>
      <c r="L59" s="127"/>
      <c r="M59" s="126"/>
      <c r="N59" s="126"/>
      <c r="O59" s="126"/>
      <c r="P59" s="126"/>
      <c r="Q59" s="126"/>
      <c r="R59" s="126"/>
      <c r="S59" s="126"/>
    </row>
    <row r="60" spans="2:19" x14ac:dyDescent="0.25">
      <c r="B60" s="126"/>
      <c r="C60" s="127"/>
      <c r="D60" s="126"/>
      <c r="E60" s="126"/>
      <c r="F60" s="126"/>
      <c r="G60" s="126"/>
      <c r="H60" s="126"/>
      <c r="I60" s="126"/>
      <c r="J60" s="126"/>
      <c r="K60" s="126"/>
      <c r="L60" s="127"/>
      <c r="M60" s="126"/>
      <c r="N60" s="126"/>
      <c r="O60" s="126"/>
      <c r="P60" s="126"/>
      <c r="Q60" s="126"/>
      <c r="R60" s="126"/>
      <c r="S60" s="126"/>
    </row>
    <row r="61" spans="2:19" x14ac:dyDescent="0.25">
      <c r="B61" s="126"/>
      <c r="C61" s="127"/>
      <c r="D61" s="126"/>
      <c r="E61" s="126"/>
      <c r="F61" s="126"/>
      <c r="G61" s="126"/>
      <c r="H61" s="126"/>
      <c r="I61" s="126"/>
      <c r="J61" s="126"/>
      <c r="K61" s="126"/>
      <c r="L61" s="127"/>
      <c r="M61" s="126"/>
      <c r="N61" s="126"/>
      <c r="O61" s="126"/>
      <c r="P61" s="126"/>
      <c r="Q61" s="126"/>
      <c r="R61" s="126"/>
      <c r="S61" s="126"/>
    </row>
    <row r="62" spans="2:19" x14ac:dyDescent="0.25">
      <c r="B62" s="126"/>
      <c r="C62" s="127"/>
      <c r="D62" s="126"/>
      <c r="E62" s="126"/>
      <c r="F62" s="126"/>
      <c r="G62" s="126"/>
      <c r="H62" s="126"/>
      <c r="I62" s="126"/>
      <c r="J62" s="126"/>
      <c r="K62" s="126"/>
      <c r="L62" s="127"/>
      <c r="M62" s="126"/>
      <c r="N62" s="126"/>
      <c r="O62" s="126"/>
      <c r="P62" s="126"/>
      <c r="Q62" s="126"/>
      <c r="R62" s="126"/>
      <c r="S62" s="126"/>
    </row>
    <row r="63" spans="2:19" x14ac:dyDescent="0.25">
      <c r="B63" s="126"/>
      <c r="C63" s="127"/>
      <c r="D63" s="126"/>
      <c r="E63" s="126"/>
      <c r="F63" s="126"/>
      <c r="G63" s="126"/>
      <c r="H63" s="126"/>
      <c r="I63" s="126"/>
      <c r="J63" s="126"/>
      <c r="K63" s="126"/>
      <c r="L63" s="127"/>
      <c r="M63" s="126"/>
      <c r="N63" s="126"/>
      <c r="O63" s="126"/>
      <c r="P63" s="126"/>
      <c r="Q63" s="126"/>
      <c r="R63" s="126"/>
      <c r="S63" s="126"/>
    </row>
    <row r="64" spans="2:19" x14ac:dyDescent="0.25">
      <c r="B64" s="126"/>
      <c r="C64" s="127"/>
      <c r="D64" s="126"/>
      <c r="E64" s="126"/>
      <c r="F64" s="126"/>
      <c r="G64" s="126"/>
      <c r="H64" s="126"/>
      <c r="I64" s="126"/>
      <c r="J64" s="126"/>
      <c r="K64" s="126"/>
      <c r="L64" s="127"/>
      <c r="M64" s="126"/>
      <c r="N64" s="126"/>
      <c r="O64" s="126"/>
      <c r="P64" s="126"/>
      <c r="Q64" s="126"/>
      <c r="R64" s="126"/>
      <c r="S64" s="126"/>
    </row>
    <row r="65" spans="2:19" x14ac:dyDescent="0.25">
      <c r="B65" s="126"/>
      <c r="C65" s="127"/>
      <c r="D65" s="126"/>
      <c r="E65" s="126"/>
      <c r="F65" s="126"/>
      <c r="G65" s="126"/>
      <c r="H65" s="126"/>
      <c r="I65" s="126"/>
      <c r="J65" s="126"/>
      <c r="K65" s="126"/>
      <c r="L65" s="127"/>
      <c r="M65" s="126"/>
      <c r="N65" s="126"/>
      <c r="O65" s="126"/>
      <c r="P65" s="126"/>
      <c r="Q65" s="126"/>
      <c r="R65" s="126"/>
      <c r="S65" s="126"/>
    </row>
    <row r="66" spans="2:19" x14ac:dyDescent="0.25">
      <c r="B66" s="126"/>
      <c r="C66" s="127"/>
      <c r="D66" s="126"/>
      <c r="E66" s="126"/>
      <c r="F66" s="126"/>
      <c r="G66" s="126"/>
      <c r="H66" s="126"/>
      <c r="I66" s="126"/>
      <c r="J66" s="126"/>
      <c r="K66" s="126"/>
      <c r="L66" s="127"/>
      <c r="M66" s="126"/>
      <c r="N66" s="126"/>
      <c r="O66" s="126"/>
      <c r="P66" s="126"/>
      <c r="Q66" s="126"/>
      <c r="R66" s="126"/>
      <c r="S66" s="126"/>
    </row>
    <row r="67" spans="2:19" x14ac:dyDescent="0.25">
      <c r="B67" s="126"/>
      <c r="C67" s="127"/>
      <c r="D67" s="126"/>
      <c r="E67" s="126"/>
      <c r="F67" s="126"/>
      <c r="G67" s="126"/>
      <c r="H67" s="126"/>
      <c r="I67" s="126"/>
      <c r="J67" s="126"/>
      <c r="K67" s="126"/>
      <c r="L67" s="127"/>
      <c r="M67" s="126"/>
      <c r="N67" s="126"/>
      <c r="O67" s="126"/>
      <c r="P67" s="126"/>
      <c r="Q67" s="126"/>
      <c r="R67" s="126"/>
      <c r="S67" s="126"/>
    </row>
    <row r="68" spans="2:19" x14ac:dyDescent="0.25">
      <c r="B68" s="126"/>
      <c r="C68" s="127"/>
      <c r="D68" s="126"/>
      <c r="E68" s="126"/>
      <c r="F68" s="126"/>
      <c r="G68" s="126"/>
      <c r="H68" s="126"/>
      <c r="I68" s="126"/>
      <c r="J68" s="126"/>
      <c r="K68" s="126"/>
      <c r="L68" s="127"/>
      <c r="M68" s="126"/>
      <c r="N68" s="126"/>
      <c r="O68" s="126"/>
      <c r="P68" s="126"/>
      <c r="Q68" s="126"/>
      <c r="R68" s="126"/>
      <c r="S68" s="126"/>
    </row>
    <row r="69" spans="2:19" x14ac:dyDescent="0.25">
      <c r="B69" s="126"/>
      <c r="C69" s="127"/>
      <c r="D69" s="126"/>
      <c r="E69" s="126"/>
      <c r="F69" s="126"/>
      <c r="G69" s="126"/>
      <c r="H69" s="126"/>
      <c r="I69" s="126"/>
      <c r="J69" s="126"/>
      <c r="K69" s="126"/>
      <c r="L69" s="127"/>
      <c r="M69" s="126"/>
      <c r="N69" s="126"/>
      <c r="O69" s="126"/>
      <c r="P69" s="126"/>
      <c r="Q69" s="126"/>
      <c r="R69" s="126"/>
      <c r="S69" s="126"/>
    </row>
    <row r="70" spans="2:19" x14ac:dyDescent="0.25">
      <c r="B70" s="126"/>
      <c r="C70" s="127"/>
      <c r="D70" s="126"/>
      <c r="E70" s="126"/>
      <c r="F70" s="126"/>
      <c r="G70" s="126"/>
      <c r="H70" s="126"/>
      <c r="I70" s="126"/>
      <c r="J70" s="126"/>
      <c r="K70" s="126"/>
      <c r="L70" s="127"/>
      <c r="M70" s="126"/>
      <c r="N70" s="126"/>
      <c r="O70" s="126"/>
      <c r="P70" s="126"/>
      <c r="Q70" s="126"/>
      <c r="R70" s="126"/>
      <c r="S70" s="126"/>
    </row>
    <row r="71" spans="2:19" x14ac:dyDescent="0.25">
      <c r="B71" s="126"/>
      <c r="C71" s="127"/>
      <c r="D71" s="126"/>
      <c r="E71" s="126"/>
      <c r="F71" s="126"/>
      <c r="G71" s="126"/>
      <c r="H71" s="126"/>
      <c r="I71" s="126"/>
      <c r="J71" s="126"/>
      <c r="K71" s="126"/>
      <c r="L71" s="127"/>
      <c r="M71" s="126"/>
      <c r="N71" s="126"/>
      <c r="O71" s="126"/>
      <c r="P71" s="126"/>
      <c r="Q71" s="126"/>
      <c r="R71" s="126"/>
      <c r="S71" s="126"/>
    </row>
    <row r="72" spans="2:19" x14ac:dyDescent="0.25">
      <c r="B72" s="126"/>
      <c r="C72" s="127"/>
      <c r="D72" s="126"/>
      <c r="E72" s="126"/>
      <c r="F72" s="126"/>
      <c r="G72" s="126"/>
      <c r="H72" s="126"/>
      <c r="I72" s="126"/>
      <c r="J72" s="126"/>
      <c r="K72" s="126"/>
      <c r="L72" s="127"/>
      <c r="M72" s="126"/>
      <c r="N72" s="126"/>
      <c r="O72" s="126"/>
      <c r="P72" s="126"/>
      <c r="Q72" s="126"/>
      <c r="R72" s="126"/>
      <c r="S72" s="126"/>
    </row>
    <row r="73" spans="2:19" x14ac:dyDescent="0.25">
      <c r="B73" s="126"/>
      <c r="C73" s="127"/>
      <c r="D73" s="126"/>
      <c r="E73" s="126"/>
      <c r="F73" s="126"/>
      <c r="G73" s="126"/>
      <c r="H73" s="126"/>
      <c r="I73" s="126"/>
      <c r="J73" s="126"/>
      <c r="K73" s="126"/>
      <c r="L73" s="127"/>
      <c r="M73" s="126"/>
      <c r="N73" s="126"/>
      <c r="O73" s="126"/>
      <c r="P73" s="126"/>
      <c r="Q73" s="126"/>
      <c r="R73" s="126"/>
      <c r="S73" s="126"/>
    </row>
    <row r="74" spans="2:19" x14ac:dyDescent="0.25">
      <c r="B74" s="126"/>
      <c r="C74" s="127"/>
      <c r="D74" s="126"/>
      <c r="E74" s="126"/>
      <c r="F74" s="126"/>
      <c r="G74" s="126"/>
      <c r="H74" s="126"/>
      <c r="I74" s="126"/>
      <c r="J74" s="126"/>
      <c r="K74" s="126"/>
      <c r="L74" s="127"/>
      <c r="M74" s="126"/>
      <c r="N74" s="126"/>
      <c r="O74" s="126"/>
      <c r="P74" s="126"/>
      <c r="Q74" s="126"/>
      <c r="R74" s="126"/>
      <c r="S74" s="126"/>
    </row>
    <row r="75" spans="2:19" x14ac:dyDescent="0.25">
      <c r="B75" s="126"/>
      <c r="C75" s="127"/>
      <c r="D75" s="126"/>
      <c r="E75" s="126"/>
      <c r="F75" s="126"/>
      <c r="G75" s="126"/>
      <c r="H75" s="126"/>
      <c r="I75" s="126"/>
      <c r="J75" s="126"/>
      <c r="K75" s="126"/>
      <c r="L75" s="127"/>
      <c r="M75" s="126"/>
      <c r="N75" s="126"/>
      <c r="O75" s="126"/>
      <c r="P75" s="126"/>
      <c r="Q75" s="126"/>
      <c r="R75" s="126"/>
      <c r="S75" s="126"/>
    </row>
    <row r="76" spans="2:19" x14ac:dyDescent="0.25">
      <c r="B76" s="126"/>
      <c r="C76" s="127"/>
      <c r="D76" s="126"/>
      <c r="E76" s="126"/>
      <c r="F76" s="126"/>
      <c r="G76" s="126"/>
      <c r="H76" s="126"/>
      <c r="I76" s="126"/>
      <c r="J76" s="126"/>
      <c r="K76" s="126"/>
      <c r="L76" s="127"/>
      <c r="M76" s="126"/>
      <c r="N76" s="126"/>
      <c r="O76" s="126"/>
      <c r="P76" s="126"/>
      <c r="Q76" s="126"/>
      <c r="R76" s="126"/>
      <c r="S76" s="126"/>
    </row>
  </sheetData>
  <sheetProtection selectLockedCells="1"/>
  <mergeCells count="26">
    <mergeCell ref="K42:R42"/>
    <mergeCell ref="K43:R43"/>
    <mergeCell ref="K44:R44"/>
    <mergeCell ref="B50:M51"/>
    <mergeCell ref="N50:R50"/>
    <mergeCell ref="N51:R51"/>
    <mergeCell ref="K47:R47"/>
    <mergeCell ref="K48:R48"/>
    <mergeCell ref="C47:J47"/>
    <mergeCell ref="C48:J48"/>
    <mergeCell ref="B2:L7"/>
    <mergeCell ref="B10:S10"/>
    <mergeCell ref="C46:J46"/>
    <mergeCell ref="C38:J38"/>
    <mergeCell ref="C39:J39"/>
    <mergeCell ref="C40:J40"/>
    <mergeCell ref="C41:J41"/>
    <mergeCell ref="C42:J42"/>
    <mergeCell ref="C43:J43"/>
    <mergeCell ref="C44:J44"/>
    <mergeCell ref="C45:J45"/>
    <mergeCell ref="K39:R39"/>
    <mergeCell ref="K40:R40"/>
    <mergeCell ref="K41:R41"/>
    <mergeCell ref="K45:R45"/>
    <mergeCell ref="K46:R46"/>
  </mergeCells>
  <conditionalFormatting sqref="I13:I36">
    <cfRule type="cellIs" dxfId="18" priority="1" operator="greaterThanOrEqual">
      <formula>15%</formula>
    </cfRule>
    <cfRule type="cellIs" dxfId="17" priority="2" operator="lessThan">
      <formula>15%</formula>
    </cfRule>
  </conditionalFormatting>
  <printOptions horizontalCentered="1"/>
  <pageMargins left="0.55118110236220474" right="0.55118110236220474" top="0.59055118110236227" bottom="0.70866141732283472" header="0.51181102362204722" footer="0.51181102362204722"/>
  <pageSetup paperSize="9" scale="46" firstPageNumber="7" orientation="landscape" useFirstPageNumber="1" verticalDpi="300" r:id="rId1"/>
  <headerFooter alignWithMargins="0"/>
  <rowBreaks count="1" manualBreakCount="1">
    <brk id="37" min="1"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D601-9A91-425D-9763-B053EB4E4F22}">
  <sheetPr codeName="Sheet9">
    <tabColor rgb="FF008768"/>
  </sheetPr>
  <dimension ref="B1:J26"/>
  <sheetViews>
    <sheetView showGridLines="0" zoomScale="80" zoomScaleNormal="80" workbookViewId="0">
      <selection activeCell="K33" sqref="K33"/>
    </sheetView>
  </sheetViews>
  <sheetFormatPr defaultColWidth="9.140625" defaultRowHeight="12.75" x14ac:dyDescent="0.25"/>
  <cols>
    <col min="1" max="1" width="4.28515625" style="195" customWidth="1"/>
    <col min="2" max="2" width="27.85546875" style="195" customWidth="1"/>
    <col min="3" max="3" width="0" style="195" hidden="1" customWidth="1"/>
    <col min="4" max="7" width="17.7109375" style="195" customWidth="1"/>
    <col min="8" max="16384" width="9.140625" style="195"/>
  </cols>
  <sheetData>
    <row r="1" spans="2:10" ht="13.5" thickBot="1" x14ac:dyDescent="0.3"/>
    <row r="2" spans="2:10" s="196" customFormat="1" ht="33.6" customHeight="1" thickBot="1" x14ac:dyDescent="0.3">
      <c r="B2" s="602" t="s">
        <v>266</v>
      </c>
      <c r="C2" s="603"/>
      <c r="D2" s="603"/>
      <c r="E2" s="603"/>
      <c r="F2" s="603"/>
      <c r="G2" s="604"/>
    </row>
    <row r="3" spans="2:10" ht="24" customHeight="1" x14ac:dyDescent="0.25">
      <c r="B3" s="200" t="s">
        <v>85</v>
      </c>
      <c r="C3" s="201"/>
      <c r="D3" s="599" t="s">
        <v>86</v>
      </c>
      <c r="E3" s="600"/>
      <c r="F3" s="600"/>
      <c r="G3" s="601"/>
    </row>
    <row r="4" spans="2:10" ht="16.5" customHeight="1" x14ac:dyDescent="0.25">
      <c r="B4" s="202" t="s">
        <v>87</v>
      </c>
      <c r="C4" s="203"/>
      <c r="D4" s="594"/>
      <c r="E4" s="594"/>
      <c r="F4" s="594"/>
      <c r="G4" s="595"/>
    </row>
    <row r="5" spans="2:10" ht="16.5" customHeight="1" x14ac:dyDescent="0.25">
      <c r="B5" s="202" t="s">
        <v>88</v>
      </c>
      <c r="C5" s="203"/>
      <c r="D5" s="594"/>
      <c r="E5" s="594"/>
      <c r="F5" s="594"/>
      <c r="G5" s="595"/>
    </row>
    <row r="6" spans="2:10" ht="16.5" customHeight="1" x14ac:dyDescent="0.25">
      <c r="B6" s="202" t="s">
        <v>89</v>
      </c>
      <c r="C6" s="203"/>
      <c r="D6" s="594"/>
      <c r="E6" s="594"/>
      <c r="F6" s="594"/>
      <c r="G6" s="595"/>
    </row>
    <row r="7" spans="2:10" ht="16.5" customHeight="1" x14ac:dyDescent="0.25">
      <c r="B7" s="202" t="s">
        <v>90</v>
      </c>
      <c r="C7" s="203"/>
      <c r="D7" s="594"/>
      <c r="E7" s="594"/>
      <c r="F7" s="594"/>
      <c r="G7" s="595"/>
    </row>
    <row r="8" spans="2:10" ht="16.5" customHeight="1" x14ac:dyDescent="0.25">
      <c r="B8" s="202" t="s">
        <v>91</v>
      </c>
      <c r="C8" s="203"/>
      <c r="D8" s="594"/>
      <c r="E8" s="594"/>
      <c r="F8" s="594"/>
      <c r="G8" s="595"/>
    </row>
    <row r="9" spans="2:10" ht="16.5" customHeight="1" x14ac:dyDescent="0.25">
      <c r="B9" s="202" t="s">
        <v>92</v>
      </c>
      <c r="C9" s="203"/>
      <c r="D9" s="594"/>
      <c r="E9" s="594"/>
      <c r="F9" s="594"/>
      <c r="G9" s="595"/>
    </row>
    <row r="10" spans="2:10" ht="13.5" thickBot="1" x14ac:dyDescent="0.3">
      <c r="B10" s="596"/>
      <c r="C10" s="597"/>
      <c r="D10" s="597"/>
      <c r="E10" s="597"/>
      <c r="F10" s="597"/>
      <c r="G10" s="598"/>
    </row>
    <row r="12" spans="2:10" ht="13.5" thickBot="1" x14ac:dyDescent="0.3"/>
    <row r="13" spans="2:10" ht="33" customHeight="1" thickBot="1" x14ac:dyDescent="0.3">
      <c r="B13" s="602" t="s">
        <v>267</v>
      </c>
      <c r="C13" s="603"/>
      <c r="D13" s="603"/>
      <c r="E13" s="603"/>
      <c r="F13" s="603"/>
      <c r="G13" s="604"/>
    </row>
    <row r="14" spans="2:10" ht="24" customHeight="1" x14ac:dyDescent="0.25">
      <c r="B14" s="200" t="s">
        <v>85</v>
      </c>
      <c r="C14" s="201"/>
      <c r="D14" s="599" t="s">
        <v>86</v>
      </c>
      <c r="E14" s="600"/>
      <c r="F14" s="600"/>
      <c r="G14" s="601"/>
    </row>
    <row r="15" spans="2:10" ht="16.149999999999999" customHeight="1" x14ac:dyDescent="0.25">
      <c r="B15" s="202" t="s">
        <v>87</v>
      </c>
      <c r="C15" s="203"/>
      <c r="D15" s="594"/>
      <c r="E15" s="594"/>
      <c r="F15" s="594"/>
      <c r="G15" s="595"/>
    </row>
    <row r="16" spans="2:10" ht="16.149999999999999" customHeight="1" x14ac:dyDescent="0.25">
      <c r="B16" s="202" t="s">
        <v>88</v>
      </c>
      <c r="C16" s="203"/>
      <c r="D16" s="594"/>
      <c r="E16" s="594"/>
      <c r="F16" s="594"/>
      <c r="G16" s="595"/>
      <c r="J16" s="195" t="s">
        <v>133</v>
      </c>
    </row>
    <row r="17" spans="2:7" ht="16.149999999999999" customHeight="1" x14ac:dyDescent="0.25">
      <c r="B17" s="202" t="s">
        <v>89</v>
      </c>
      <c r="C17" s="203"/>
      <c r="D17" s="594"/>
      <c r="E17" s="594"/>
      <c r="F17" s="594"/>
      <c r="G17" s="595"/>
    </row>
    <row r="18" spans="2:7" ht="16.149999999999999" customHeight="1" x14ac:dyDescent="0.25">
      <c r="B18" s="202" t="s">
        <v>90</v>
      </c>
      <c r="C18" s="203"/>
      <c r="D18" s="594"/>
      <c r="E18" s="594"/>
      <c r="F18" s="594"/>
      <c r="G18" s="595"/>
    </row>
    <row r="19" spans="2:7" ht="16.149999999999999" customHeight="1" x14ac:dyDescent="0.25">
      <c r="B19" s="202" t="s">
        <v>91</v>
      </c>
      <c r="C19" s="203"/>
      <c r="D19" s="594"/>
      <c r="E19" s="594"/>
      <c r="F19" s="594"/>
      <c r="G19" s="595"/>
    </row>
    <row r="20" spans="2:7" ht="16.149999999999999" customHeight="1" x14ac:dyDescent="0.25">
      <c r="B20" s="202" t="s">
        <v>92</v>
      </c>
      <c r="C20" s="203"/>
      <c r="D20" s="594"/>
      <c r="E20" s="594"/>
      <c r="F20" s="594"/>
      <c r="G20" s="595"/>
    </row>
    <row r="21" spans="2:7" ht="13.5" thickBot="1" x14ac:dyDescent="0.3">
      <c r="B21" s="596"/>
      <c r="C21" s="597"/>
      <c r="D21" s="597"/>
      <c r="E21" s="597"/>
      <c r="F21" s="597"/>
      <c r="G21" s="598"/>
    </row>
    <row r="22" spans="2:7" ht="13.5" thickBot="1" x14ac:dyDescent="0.3"/>
    <row r="23" spans="2:7" ht="46.5" customHeight="1" x14ac:dyDescent="0.25">
      <c r="B23" s="608" t="s">
        <v>268</v>
      </c>
      <c r="C23" s="609"/>
      <c r="D23" s="609"/>
      <c r="E23" s="609"/>
      <c r="F23" s="609"/>
      <c r="G23" s="610"/>
    </row>
    <row r="24" spans="2:7" ht="18" customHeight="1" thickBot="1" x14ac:dyDescent="0.3">
      <c r="B24" s="611" t="s">
        <v>269</v>
      </c>
      <c r="C24" s="612"/>
      <c r="D24" s="612"/>
      <c r="E24" s="612"/>
      <c r="F24" s="612"/>
      <c r="G24" s="613"/>
    </row>
    <row r="25" spans="2:7" ht="13.5" thickBot="1" x14ac:dyDescent="0.3"/>
    <row r="26" spans="2:7" ht="36" customHeight="1" thickBot="1" x14ac:dyDescent="0.3">
      <c r="B26" s="605" t="s">
        <v>134</v>
      </c>
      <c r="C26" s="606"/>
      <c r="D26" s="606"/>
      <c r="E26" s="606"/>
      <c r="F26" s="606"/>
      <c r="G26" s="607"/>
    </row>
  </sheetData>
  <sheetProtection selectLockedCells="1"/>
  <mergeCells count="21">
    <mergeCell ref="B2:G2"/>
    <mergeCell ref="B13:G13"/>
    <mergeCell ref="B26:G26"/>
    <mergeCell ref="D17:G17"/>
    <mergeCell ref="D18:G18"/>
    <mergeCell ref="D20:G20"/>
    <mergeCell ref="B21:G21"/>
    <mergeCell ref="B23:G23"/>
    <mergeCell ref="B24:G24"/>
    <mergeCell ref="D19:G19"/>
    <mergeCell ref="D16:G16"/>
    <mergeCell ref="D3:G3"/>
    <mergeCell ref="D4:G4"/>
    <mergeCell ref="D5:G5"/>
    <mergeCell ref="D6:G6"/>
    <mergeCell ref="D7:G7"/>
    <mergeCell ref="D9:G9"/>
    <mergeCell ref="B10:G10"/>
    <mergeCell ref="D14:G14"/>
    <mergeCell ref="D15:G15"/>
    <mergeCell ref="D8:G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6736F-072E-4BB4-93F6-8365285CF554}">
  <sheetPr codeName="Sheet10">
    <tabColor rgb="FF008768"/>
  </sheetPr>
  <dimension ref="B1:E24"/>
  <sheetViews>
    <sheetView showGridLines="0" tabSelected="1" zoomScale="80" zoomScaleNormal="80" workbookViewId="0">
      <pane xSplit="3" ySplit="3" topLeftCell="D4" activePane="bottomRight" state="frozen"/>
      <selection pane="topRight" activeCell="B8" sqref="B8:S8"/>
      <selection pane="bottomLeft" activeCell="B8" sqref="B8:S8"/>
      <selection pane="bottomRight" activeCell="B15" sqref="B15"/>
    </sheetView>
  </sheetViews>
  <sheetFormatPr defaultColWidth="9.140625" defaultRowHeight="12.75" x14ac:dyDescent="0.25"/>
  <cols>
    <col min="1" max="1" width="4" style="195" customWidth="1"/>
    <col min="2" max="2" width="58.28515625" style="195" customWidth="1"/>
    <col min="3" max="4" width="19.28515625" style="195" customWidth="1"/>
    <col min="5" max="5" width="96.28515625" style="195" customWidth="1"/>
    <col min="6" max="16384" width="9.140625" style="195"/>
  </cols>
  <sheetData>
    <row r="1" spans="2:5" ht="15.75" thickBot="1" x14ac:dyDescent="0.3">
      <c r="D1" s="197"/>
      <c r="E1" s="197"/>
    </row>
    <row r="2" spans="2:5" ht="28.5" customHeight="1" x14ac:dyDescent="0.25">
      <c r="B2" s="614" t="s">
        <v>186</v>
      </c>
      <c r="C2" s="615"/>
      <c r="D2" s="615"/>
      <c r="E2" s="615"/>
    </row>
    <row r="3" spans="2:5" ht="29.45" customHeight="1" x14ac:dyDescent="0.25">
      <c r="B3" s="204" t="s">
        <v>93</v>
      </c>
      <c r="C3" s="205" t="s">
        <v>94</v>
      </c>
      <c r="D3" s="205" t="s">
        <v>181</v>
      </c>
      <c r="E3" s="204" t="s">
        <v>255</v>
      </c>
    </row>
    <row r="4" spans="2:5" ht="22.15" customHeight="1" x14ac:dyDescent="0.25">
      <c r="B4" s="339" t="s">
        <v>138</v>
      </c>
      <c r="C4" s="206" t="s">
        <v>95</v>
      </c>
      <c r="D4" s="374"/>
      <c r="E4" s="375"/>
    </row>
    <row r="5" spans="2:5" ht="22.15" customHeight="1" x14ac:dyDescent="0.25">
      <c r="B5" s="339" t="s">
        <v>164</v>
      </c>
      <c r="C5" s="206" t="s">
        <v>95</v>
      </c>
      <c r="D5" s="374"/>
      <c r="E5" s="375"/>
    </row>
    <row r="6" spans="2:5" ht="22.15" customHeight="1" x14ac:dyDescent="0.25">
      <c r="B6" s="339" t="s">
        <v>165</v>
      </c>
      <c r="C6" s="206" t="s">
        <v>95</v>
      </c>
      <c r="D6" s="374"/>
      <c r="E6" s="375"/>
    </row>
    <row r="7" spans="2:5" ht="30.2" customHeight="1" x14ac:dyDescent="0.25">
      <c r="B7" s="339" t="s">
        <v>166</v>
      </c>
      <c r="C7" s="206" t="s">
        <v>167</v>
      </c>
      <c r="D7" s="374"/>
      <c r="E7" s="375"/>
    </row>
    <row r="8" spans="2:5" ht="22.15" customHeight="1" x14ac:dyDescent="0.25">
      <c r="B8" s="339" t="s">
        <v>168</v>
      </c>
      <c r="C8" s="206" t="s">
        <v>96</v>
      </c>
      <c r="D8" s="374"/>
      <c r="E8" s="375"/>
    </row>
    <row r="9" spans="2:5" ht="22.15" customHeight="1" x14ac:dyDescent="0.25">
      <c r="B9" s="339" t="s">
        <v>169</v>
      </c>
      <c r="C9" s="206" t="s">
        <v>95</v>
      </c>
      <c r="D9" s="374"/>
      <c r="E9" s="375"/>
    </row>
    <row r="10" spans="2:5" ht="30.75" customHeight="1" x14ac:dyDescent="0.25">
      <c r="B10" s="339"/>
      <c r="C10" s="401"/>
      <c r="D10" s="374"/>
      <c r="E10" s="375"/>
    </row>
    <row r="11" spans="2:5" ht="22.15" customHeight="1" x14ac:dyDescent="0.25">
      <c r="B11" s="338"/>
      <c r="C11" s="206"/>
      <c r="D11" s="374"/>
      <c r="E11" s="375"/>
    </row>
    <row r="12" spans="2:5" ht="22.15" customHeight="1" x14ac:dyDescent="0.25">
      <c r="B12" s="338"/>
      <c r="C12" s="206"/>
      <c r="D12" s="374"/>
      <c r="E12" s="375"/>
    </row>
    <row r="13" spans="2:5" ht="22.15" customHeight="1" x14ac:dyDescent="0.25">
      <c r="B13" s="339"/>
      <c r="C13" s="206"/>
      <c r="D13" s="374"/>
      <c r="E13" s="375"/>
    </row>
    <row r="14" spans="2:5" ht="22.15" customHeight="1" x14ac:dyDescent="0.25">
      <c r="B14" s="339"/>
      <c r="C14" s="206"/>
      <c r="D14" s="374"/>
      <c r="E14" s="375"/>
    </row>
    <row r="15" spans="2:5" ht="21.6" customHeight="1" x14ac:dyDescent="0.25">
      <c r="B15" s="339"/>
      <c r="C15" s="206"/>
      <c r="D15" s="374"/>
      <c r="E15" s="375"/>
    </row>
    <row r="16" spans="2:5" ht="21.6" customHeight="1" x14ac:dyDescent="0.25">
      <c r="B16" s="339"/>
      <c r="C16" s="206"/>
      <c r="D16" s="374"/>
      <c r="E16" s="375"/>
    </row>
    <row r="17" spans="2:5" ht="21.6" customHeight="1" x14ac:dyDescent="0.25">
      <c r="B17" s="339"/>
      <c r="C17" s="206"/>
      <c r="D17" s="374"/>
      <c r="E17" s="375"/>
    </row>
    <row r="18" spans="2:5" ht="21.6" customHeight="1" x14ac:dyDescent="0.25">
      <c r="B18" s="339"/>
      <c r="C18" s="206"/>
      <c r="D18" s="374"/>
      <c r="E18" s="375"/>
    </row>
    <row r="19" spans="2:5" ht="21.6" customHeight="1" x14ac:dyDescent="0.25">
      <c r="B19" s="339"/>
      <c r="C19" s="401"/>
      <c r="D19" s="374"/>
      <c r="E19" s="375"/>
    </row>
    <row r="20" spans="2:5" ht="21.6" customHeight="1" x14ac:dyDescent="0.25">
      <c r="B20" s="339"/>
      <c r="C20" s="206"/>
      <c r="D20" s="374"/>
      <c r="E20" s="375"/>
    </row>
    <row r="21" spans="2:5" ht="21.6" customHeight="1" x14ac:dyDescent="0.25">
      <c r="B21" s="339"/>
      <c r="C21" s="206"/>
      <c r="D21" s="374"/>
      <c r="E21" s="375"/>
    </row>
    <row r="22" spans="2:5" ht="21.6" customHeight="1" x14ac:dyDescent="0.25">
      <c r="B22" s="339"/>
      <c r="C22" s="206"/>
      <c r="D22" s="374"/>
      <c r="E22" s="375"/>
    </row>
    <row r="23" spans="2:5" ht="22.15" customHeight="1" x14ac:dyDescent="0.25">
      <c r="B23" s="339"/>
      <c r="C23" s="206"/>
      <c r="D23" s="374"/>
      <c r="E23" s="375"/>
    </row>
    <row r="24" spans="2:5" ht="18.75" customHeight="1" thickBot="1" x14ac:dyDescent="0.3">
      <c r="B24" s="616"/>
      <c r="C24" s="616"/>
      <c r="D24" s="616"/>
      <c r="E24" s="616"/>
    </row>
  </sheetData>
  <sheetProtection selectLockedCells="1"/>
  <mergeCells count="2">
    <mergeCell ref="B2:E2"/>
    <mergeCell ref="B24:E24"/>
  </mergeCells>
  <pageMargins left="0.7" right="0.7" top="0.75" bottom="0.75" header="0.3" footer="0.3"/>
  <pageSetup paperSize="9"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D9F70-C7A6-4EAC-AEF3-5A0C5383BE18}">
  <sheetPr codeName="Sheet11">
    <tabColor rgb="FF008768"/>
  </sheetPr>
  <dimension ref="B2:O38"/>
  <sheetViews>
    <sheetView showGridLines="0" zoomScale="80" zoomScaleNormal="80" workbookViewId="0">
      <pane xSplit="2" ySplit="5" topLeftCell="C12" activePane="bottomRight" state="frozen"/>
      <selection pane="topRight" activeCell="B8" sqref="B8:S8"/>
      <selection pane="bottomLeft" activeCell="B8" sqref="B8:S8"/>
      <selection pane="bottomRight" activeCell="I32" sqref="I32"/>
    </sheetView>
  </sheetViews>
  <sheetFormatPr defaultColWidth="9.140625" defaultRowHeight="12.75" x14ac:dyDescent="0.25"/>
  <cols>
    <col min="1" max="1" width="9.140625" style="196"/>
    <col min="2" max="2" width="39" style="196" customWidth="1"/>
    <col min="3" max="4" width="18.140625" style="196" customWidth="1"/>
    <col min="5" max="5" width="30.7109375" style="198" customWidth="1"/>
    <col min="6" max="7" width="18.140625" style="196" customWidth="1"/>
    <col min="8" max="8" width="30.7109375" style="196" customWidth="1"/>
    <col min="9" max="10" width="18.140625" style="196" customWidth="1"/>
    <col min="11" max="11" width="30.7109375" style="196" customWidth="1"/>
    <col min="12" max="12" width="18.140625" style="196" customWidth="1"/>
    <col min="13" max="13" width="30.7109375" style="196" customWidth="1"/>
    <col min="14" max="14" width="18.140625" style="196" customWidth="1"/>
    <col min="15" max="15" width="30.7109375" style="196" customWidth="1"/>
    <col min="16" max="16384" width="9.140625" style="196"/>
  </cols>
  <sheetData>
    <row r="2" spans="2:15" ht="13.5" thickBot="1" x14ac:dyDescent="0.3"/>
    <row r="3" spans="2:15" ht="28.5" customHeight="1" thickBot="1" x14ac:dyDescent="0.3">
      <c r="B3" s="620" t="s">
        <v>97</v>
      </c>
      <c r="C3" s="621"/>
      <c r="D3" s="621"/>
      <c r="E3" s="622"/>
      <c r="F3" s="199"/>
      <c r="G3" s="199"/>
      <c r="H3" s="199"/>
      <c r="I3" s="199"/>
      <c r="J3" s="199"/>
      <c r="K3" s="199"/>
    </row>
    <row r="4" spans="2:15" ht="28.5" customHeight="1" thickBot="1" x14ac:dyDescent="0.3">
      <c r="B4" s="207"/>
      <c r="C4" s="617" t="s">
        <v>98</v>
      </c>
      <c r="D4" s="617"/>
      <c r="E4" s="617"/>
      <c r="F4" s="617" t="s">
        <v>99</v>
      </c>
      <c r="G4" s="617"/>
      <c r="H4" s="617"/>
      <c r="I4" s="617" t="s">
        <v>100</v>
      </c>
      <c r="J4" s="617"/>
      <c r="K4" s="617"/>
      <c r="L4" s="617" t="s">
        <v>101</v>
      </c>
      <c r="M4" s="617"/>
      <c r="N4" s="617" t="s">
        <v>102</v>
      </c>
      <c r="O4" s="617"/>
    </row>
    <row r="5" spans="2:15" ht="51" x14ac:dyDescent="0.25">
      <c r="B5" s="208" t="s">
        <v>103</v>
      </c>
      <c r="C5" s="215" t="s">
        <v>253</v>
      </c>
      <c r="D5" s="209" t="s">
        <v>234</v>
      </c>
      <c r="E5" s="210" t="s">
        <v>235</v>
      </c>
      <c r="F5" s="215" t="s">
        <v>253</v>
      </c>
      <c r="G5" s="209" t="s">
        <v>234</v>
      </c>
      <c r="H5" s="210" t="s">
        <v>235</v>
      </c>
      <c r="I5" s="215" t="s">
        <v>253</v>
      </c>
      <c r="J5" s="209" t="s">
        <v>234</v>
      </c>
      <c r="K5" s="210" t="s">
        <v>235</v>
      </c>
      <c r="L5" s="209" t="s">
        <v>234</v>
      </c>
      <c r="M5" s="210" t="s">
        <v>235</v>
      </c>
      <c r="N5" s="209" t="s">
        <v>234</v>
      </c>
      <c r="O5" s="210" t="s">
        <v>235</v>
      </c>
    </row>
    <row r="6" spans="2:15" ht="18.75" customHeight="1" x14ac:dyDescent="0.25">
      <c r="B6" s="211" t="s">
        <v>104</v>
      </c>
      <c r="C6" s="377">
        <v>0</v>
      </c>
      <c r="D6" s="377">
        <v>0</v>
      </c>
      <c r="E6" s="378"/>
      <c r="F6" s="377">
        <v>0</v>
      </c>
      <c r="G6" s="377">
        <v>0</v>
      </c>
      <c r="H6" s="378"/>
      <c r="I6" s="377">
        <v>0</v>
      </c>
      <c r="J6" s="377">
        <v>0</v>
      </c>
      <c r="K6" s="378"/>
      <c r="L6" s="377">
        <v>0</v>
      </c>
      <c r="M6" s="378"/>
      <c r="N6" s="377">
        <v>0</v>
      </c>
      <c r="O6" s="378"/>
    </row>
    <row r="7" spans="2:15" ht="18.75" customHeight="1" x14ac:dyDescent="0.25">
      <c r="B7" s="211" t="s">
        <v>105</v>
      </c>
      <c r="C7" s="377">
        <v>0</v>
      </c>
      <c r="D7" s="377">
        <v>0</v>
      </c>
      <c r="E7" s="378"/>
      <c r="F7" s="377">
        <v>0</v>
      </c>
      <c r="G7" s="377">
        <v>0</v>
      </c>
      <c r="H7" s="378"/>
      <c r="I7" s="377">
        <v>0</v>
      </c>
      <c r="J7" s="377">
        <v>0</v>
      </c>
      <c r="K7" s="378"/>
      <c r="L7" s="377">
        <v>0</v>
      </c>
      <c r="M7" s="378"/>
      <c r="N7" s="377">
        <v>0</v>
      </c>
      <c r="O7" s="378"/>
    </row>
    <row r="8" spans="2:15" ht="18.75" customHeight="1" x14ac:dyDescent="0.25">
      <c r="B8" s="211" t="s">
        <v>106</v>
      </c>
      <c r="C8" s="377">
        <v>0</v>
      </c>
      <c r="D8" s="377">
        <v>0</v>
      </c>
      <c r="E8" s="378"/>
      <c r="F8" s="377">
        <v>0</v>
      </c>
      <c r="G8" s="377">
        <v>0</v>
      </c>
      <c r="H8" s="378"/>
      <c r="I8" s="377">
        <v>0</v>
      </c>
      <c r="J8" s="377">
        <v>0</v>
      </c>
      <c r="K8" s="378"/>
      <c r="L8" s="377">
        <v>0</v>
      </c>
      <c r="M8" s="378"/>
      <c r="N8" s="377">
        <v>0</v>
      </c>
      <c r="O8" s="378"/>
    </row>
    <row r="9" spans="2:15" ht="18.75" customHeight="1" x14ac:dyDescent="0.25">
      <c r="B9" s="212" t="s">
        <v>107</v>
      </c>
      <c r="C9" s="377">
        <v>0</v>
      </c>
      <c r="D9" s="377">
        <v>0</v>
      </c>
      <c r="E9" s="378"/>
      <c r="F9" s="377">
        <v>0</v>
      </c>
      <c r="G9" s="377">
        <v>0</v>
      </c>
      <c r="H9" s="378"/>
      <c r="I9" s="377">
        <v>0</v>
      </c>
      <c r="J9" s="377">
        <v>0</v>
      </c>
      <c r="K9" s="378"/>
      <c r="L9" s="377">
        <v>0</v>
      </c>
      <c r="M9" s="378"/>
      <c r="N9" s="377">
        <v>0</v>
      </c>
      <c r="O9" s="378"/>
    </row>
    <row r="10" spans="2:15" ht="18.75" customHeight="1" x14ac:dyDescent="0.25">
      <c r="B10" s="211" t="s">
        <v>108</v>
      </c>
      <c r="C10" s="377">
        <v>0</v>
      </c>
      <c r="D10" s="377">
        <v>0</v>
      </c>
      <c r="E10" s="378"/>
      <c r="F10" s="377">
        <v>0</v>
      </c>
      <c r="G10" s="377">
        <v>0</v>
      </c>
      <c r="H10" s="378"/>
      <c r="I10" s="377">
        <v>0</v>
      </c>
      <c r="J10" s="377">
        <v>0</v>
      </c>
      <c r="K10" s="378"/>
      <c r="L10" s="377">
        <v>0</v>
      </c>
      <c r="M10" s="378"/>
      <c r="N10" s="377">
        <v>0</v>
      </c>
      <c r="O10" s="378"/>
    </row>
    <row r="11" spans="2:15" ht="18.75" customHeight="1" x14ac:dyDescent="0.25">
      <c r="B11" s="211" t="s">
        <v>109</v>
      </c>
      <c r="C11" s="377">
        <v>0</v>
      </c>
      <c r="D11" s="377">
        <v>0</v>
      </c>
      <c r="E11" s="378"/>
      <c r="F11" s="377">
        <v>0</v>
      </c>
      <c r="G11" s="377">
        <v>0</v>
      </c>
      <c r="H11" s="378"/>
      <c r="I11" s="377">
        <v>0</v>
      </c>
      <c r="J11" s="377">
        <v>0</v>
      </c>
      <c r="K11" s="378"/>
      <c r="L11" s="377">
        <v>0</v>
      </c>
      <c r="M11" s="378"/>
      <c r="N11" s="377">
        <v>0</v>
      </c>
      <c r="O11" s="378"/>
    </row>
    <row r="12" spans="2:15" ht="18.75" customHeight="1" x14ac:dyDescent="0.25">
      <c r="B12" s="211" t="s">
        <v>110</v>
      </c>
      <c r="C12" s="377">
        <v>0</v>
      </c>
      <c r="D12" s="377">
        <v>0</v>
      </c>
      <c r="E12" s="378"/>
      <c r="F12" s="377">
        <v>0</v>
      </c>
      <c r="G12" s="377">
        <v>0</v>
      </c>
      <c r="H12" s="378"/>
      <c r="I12" s="377">
        <v>0</v>
      </c>
      <c r="J12" s="377">
        <v>0</v>
      </c>
      <c r="K12" s="378"/>
      <c r="L12" s="377">
        <v>0</v>
      </c>
      <c r="M12" s="378"/>
      <c r="N12" s="377">
        <v>0</v>
      </c>
      <c r="O12" s="378"/>
    </row>
    <row r="13" spans="2:15" ht="18.75" customHeight="1" x14ac:dyDescent="0.25">
      <c r="B13" s="211" t="s">
        <v>111</v>
      </c>
      <c r="C13" s="377">
        <v>0</v>
      </c>
      <c r="D13" s="377">
        <v>0</v>
      </c>
      <c r="E13" s="378"/>
      <c r="F13" s="377">
        <v>0</v>
      </c>
      <c r="G13" s="377">
        <v>0</v>
      </c>
      <c r="H13" s="378"/>
      <c r="I13" s="377">
        <v>0</v>
      </c>
      <c r="J13" s="377">
        <v>0</v>
      </c>
      <c r="K13" s="378"/>
      <c r="L13" s="377">
        <v>0</v>
      </c>
      <c r="M13" s="378"/>
      <c r="N13" s="377">
        <v>0</v>
      </c>
      <c r="O13" s="378"/>
    </row>
    <row r="14" spans="2:15" ht="18.75" customHeight="1" x14ac:dyDescent="0.25">
      <c r="B14" s="211" t="s">
        <v>112</v>
      </c>
      <c r="C14" s="377">
        <v>0</v>
      </c>
      <c r="D14" s="377">
        <v>0</v>
      </c>
      <c r="E14" s="378"/>
      <c r="F14" s="377">
        <v>0</v>
      </c>
      <c r="G14" s="377">
        <v>0</v>
      </c>
      <c r="H14" s="378"/>
      <c r="I14" s="377">
        <v>0</v>
      </c>
      <c r="J14" s="377">
        <v>0</v>
      </c>
      <c r="K14" s="378"/>
      <c r="L14" s="377">
        <v>0</v>
      </c>
      <c r="M14" s="378"/>
      <c r="N14" s="377">
        <v>0</v>
      </c>
      <c r="O14" s="378"/>
    </row>
    <row r="15" spans="2:15" ht="18.75" customHeight="1" x14ac:dyDescent="0.25">
      <c r="B15" s="211" t="s">
        <v>113</v>
      </c>
      <c r="C15" s="377">
        <v>0</v>
      </c>
      <c r="D15" s="377">
        <v>0</v>
      </c>
      <c r="E15" s="378"/>
      <c r="F15" s="377">
        <v>0</v>
      </c>
      <c r="G15" s="377">
        <v>0</v>
      </c>
      <c r="H15" s="378"/>
      <c r="I15" s="377">
        <v>0</v>
      </c>
      <c r="J15" s="377">
        <v>0</v>
      </c>
      <c r="K15" s="378"/>
      <c r="L15" s="377">
        <v>0</v>
      </c>
      <c r="M15" s="378"/>
      <c r="N15" s="377">
        <v>0</v>
      </c>
      <c r="O15" s="378"/>
    </row>
    <row r="16" spans="2:15" ht="18.75" customHeight="1" x14ac:dyDescent="0.25">
      <c r="B16" s="212" t="s">
        <v>114</v>
      </c>
      <c r="C16" s="377">
        <v>0</v>
      </c>
      <c r="D16" s="377">
        <v>0</v>
      </c>
      <c r="E16" s="378"/>
      <c r="F16" s="377">
        <v>0</v>
      </c>
      <c r="G16" s="377">
        <v>0</v>
      </c>
      <c r="H16" s="378"/>
      <c r="I16" s="377">
        <v>0</v>
      </c>
      <c r="J16" s="377">
        <v>0</v>
      </c>
      <c r="K16" s="378"/>
      <c r="L16" s="377">
        <v>0</v>
      </c>
      <c r="M16" s="378"/>
      <c r="N16" s="377">
        <v>0</v>
      </c>
      <c r="O16" s="378"/>
    </row>
    <row r="17" spans="2:15" ht="19.5" customHeight="1" x14ac:dyDescent="0.25">
      <c r="B17" s="211" t="s">
        <v>115</v>
      </c>
      <c r="C17" s="377">
        <v>0</v>
      </c>
      <c r="D17" s="377">
        <v>0</v>
      </c>
      <c r="E17" s="378"/>
      <c r="F17" s="377">
        <v>0</v>
      </c>
      <c r="G17" s="377">
        <v>0</v>
      </c>
      <c r="H17" s="378"/>
      <c r="I17" s="377">
        <v>0</v>
      </c>
      <c r="J17" s="377">
        <v>0</v>
      </c>
      <c r="K17" s="378"/>
      <c r="L17" s="377">
        <v>0</v>
      </c>
      <c r="M17" s="378"/>
      <c r="N17" s="377">
        <v>0</v>
      </c>
      <c r="O17" s="378"/>
    </row>
    <row r="18" spans="2:15" ht="19.5" customHeight="1" x14ac:dyDescent="0.25">
      <c r="B18" s="211" t="s">
        <v>116</v>
      </c>
      <c r="C18" s="377">
        <v>0</v>
      </c>
      <c r="D18" s="377">
        <v>0</v>
      </c>
      <c r="E18" s="378"/>
      <c r="F18" s="377">
        <v>0</v>
      </c>
      <c r="G18" s="377">
        <v>0</v>
      </c>
      <c r="H18" s="378"/>
      <c r="I18" s="377">
        <v>0</v>
      </c>
      <c r="J18" s="377">
        <v>0</v>
      </c>
      <c r="K18" s="378"/>
      <c r="L18" s="377">
        <v>0</v>
      </c>
      <c r="M18" s="378"/>
      <c r="N18" s="377">
        <v>0</v>
      </c>
      <c r="O18" s="378"/>
    </row>
    <row r="19" spans="2:15" ht="18.75" customHeight="1" x14ac:dyDescent="0.25">
      <c r="B19" s="211" t="s">
        <v>117</v>
      </c>
      <c r="C19" s="377">
        <v>0</v>
      </c>
      <c r="D19" s="377">
        <v>0</v>
      </c>
      <c r="E19" s="378"/>
      <c r="F19" s="377">
        <v>0</v>
      </c>
      <c r="G19" s="377">
        <v>0</v>
      </c>
      <c r="H19" s="378"/>
      <c r="I19" s="377">
        <v>0</v>
      </c>
      <c r="J19" s="377">
        <v>0</v>
      </c>
      <c r="K19" s="378"/>
      <c r="L19" s="377">
        <v>0</v>
      </c>
      <c r="M19" s="378"/>
      <c r="N19" s="377">
        <v>0</v>
      </c>
      <c r="O19" s="378"/>
    </row>
    <row r="20" spans="2:15" ht="19.5" customHeight="1" x14ac:dyDescent="0.25">
      <c r="B20" s="211" t="s">
        <v>118</v>
      </c>
      <c r="C20" s="377">
        <v>0</v>
      </c>
      <c r="D20" s="377">
        <v>0</v>
      </c>
      <c r="E20" s="378"/>
      <c r="F20" s="377">
        <v>0</v>
      </c>
      <c r="G20" s="377">
        <v>0</v>
      </c>
      <c r="H20" s="378"/>
      <c r="I20" s="377">
        <v>0</v>
      </c>
      <c r="J20" s="377">
        <v>0</v>
      </c>
      <c r="K20" s="378"/>
      <c r="L20" s="377">
        <v>0</v>
      </c>
      <c r="M20" s="378"/>
      <c r="N20" s="377">
        <v>0</v>
      </c>
      <c r="O20" s="378"/>
    </row>
    <row r="21" spans="2:15" ht="18.75" customHeight="1" x14ac:dyDescent="0.25">
      <c r="B21" s="211" t="s">
        <v>119</v>
      </c>
      <c r="C21" s="377">
        <v>0</v>
      </c>
      <c r="D21" s="377">
        <v>0</v>
      </c>
      <c r="E21" s="378"/>
      <c r="F21" s="377">
        <v>0</v>
      </c>
      <c r="G21" s="377">
        <v>0</v>
      </c>
      <c r="H21" s="378"/>
      <c r="I21" s="377">
        <v>0</v>
      </c>
      <c r="J21" s="377">
        <v>0</v>
      </c>
      <c r="K21" s="378"/>
      <c r="L21" s="377">
        <v>0</v>
      </c>
      <c r="M21" s="378"/>
      <c r="N21" s="377">
        <v>0</v>
      </c>
      <c r="O21" s="378"/>
    </row>
    <row r="22" spans="2:15" ht="18.75" customHeight="1" x14ac:dyDescent="0.25">
      <c r="B22" s="211" t="s">
        <v>175</v>
      </c>
      <c r="C22" s="377">
        <v>0</v>
      </c>
      <c r="D22" s="377">
        <v>0</v>
      </c>
      <c r="E22" s="378"/>
      <c r="F22" s="377">
        <v>0</v>
      </c>
      <c r="G22" s="377">
        <v>0</v>
      </c>
      <c r="H22" s="378"/>
      <c r="I22" s="377">
        <v>0</v>
      </c>
      <c r="J22" s="377">
        <v>0</v>
      </c>
      <c r="K22" s="378"/>
      <c r="L22" s="377">
        <v>0</v>
      </c>
      <c r="M22" s="378"/>
      <c r="N22" s="377">
        <v>0</v>
      </c>
      <c r="O22" s="378"/>
    </row>
    <row r="23" spans="2:15" ht="19.5" customHeight="1" x14ac:dyDescent="0.25">
      <c r="B23" s="213"/>
      <c r="C23" s="377"/>
      <c r="D23" s="377"/>
      <c r="E23" s="378"/>
      <c r="F23" s="377"/>
      <c r="G23" s="377"/>
      <c r="H23" s="378"/>
      <c r="I23" s="379"/>
      <c r="J23" s="377"/>
      <c r="K23" s="378"/>
      <c r="L23" s="379"/>
      <c r="M23" s="378"/>
      <c r="N23" s="379"/>
      <c r="O23" s="378"/>
    </row>
    <row r="24" spans="2:15" ht="18.75" customHeight="1" x14ac:dyDescent="0.25">
      <c r="B24" s="213"/>
      <c r="C24" s="377"/>
      <c r="D24" s="377"/>
      <c r="E24" s="378"/>
      <c r="F24" s="377"/>
      <c r="G24" s="377"/>
      <c r="H24" s="378"/>
      <c r="I24" s="379"/>
      <c r="J24" s="377"/>
      <c r="K24" s="378"/>
      <c r="L24" s="379"/>
      <c r="M24" s="378"/>
      <c r="N24" s="379"/>
      <c r="O24" s="378"/>
    </row>
    <row r="25" spans="2:15" ht="19.5" customHeight="1" x14ac:dyDescent="0.25">
      <c r="B25" s="213"/>
      <c r="C25" s="377"/>
      <c r="D25" s="377"/>
      <c r="E25" s="378"/>
      <c r="F25" s="377"/>
      <c r="G25" s="377"/>
      <c r="H25" s="378"/>
      <c r="I25" s="379"/>
      <c r="J25" s="377"/>
      <c r="K25" s="378"/>
      <c r="L25" s="379"/>
      <c r="M25" s="378"/>
      <c r="N25" s="379"/>
      <c r="O25" s="378"/>
    </row>
    <row r="26" spans="2:15" ht="18.75" customHeight="1" x14ac:dyDescent="0.25">
      <c r="B26" s="213"/>
      <c r="C26" s="377"/>
      <c r="D26" s="377"/>
      <c r="E26" s="378"/>
      <c r="F26" s="377"/>
      <c r="G26" s="377"/>
      <c r="H26" s="378"/>
      <c r="I26" s="379"/>
      <c r="J26" s="377"/>
      <c r="K26" s="378"/>
      <c r="L26" s="379"/>
      <c r="M26" s="378"/>
      <c r="N26" s="379"/>
      <c r="O26" s="378"/>
    </row>
    <row r="27" spans="2:15" ht="19.5" customHeight="1" thickBot="1" x14ac:dyDescent="0.3">
      <c r="B27" s="214"/>
      <c r="C27" s="377"/>
      <c r="D27" s="377"/>
      <c r="E27" s="378"/>
      <c r="F27" s="377"/>
      <c r="G27" s="377"/>
      <c r="H27" s="380"/>
      <c r="I27" s="381"/>
      <c r="J27" s="382"/>
      <c r="K27" s="380"/>
      <c r="L27" s="381"/>
      <c r="M27" s="380"/>
      <c r="N27" s="381"/>
      <c r="O27" s="380"/>
    </row>
    <row r="28" spans="2:15" ht="22.15" customHeight="1" thickBot="1" x14ac:dyDescent="0.3">
      <c r="B28" s="323" t="s">
        <v>130</v>
      </c>
      <c r="C28" s="324"/>
      <c r="D28" s="324"/>
      <c r="E28" s="217"/>
      <c r="F28" s="324"/>
      <c r="G28" s="324"/>
      <c r="H28" s="216"/>
      <c r="I28" s="216"/>
      <c r="J28" s="216"/>
      <c r="K28" s="216"/>
      <c r="L28" s="216"/>
      <c r="M28" s="216"/>
      <c r="N28" s="216"/>
      <c r="O28" s="218"/>
    </row>
    <row r="30" spans="2:15" ht="13.5" thickBot="1" x14ac:dyDescent="0.3"/>
    <row r="31" spans="2:15" ht="24" thickBot="1" x14ac:dyDescent="0.3">
      <c r="B31" s="618" t="s">
        <v>254</v>
      </c>
      <c r="C31" s="619"/>
    </row>
    <row r="32" spans="2:15" ht="27" customHeight="1" x14ac:dyDescent="0.25">
      <c r="B32" s="219" t="s">
        <v>120</v>
      </c>
      <c r="C32" s="220" t="s">
        <v>86</v>
      </c>
    </row>
    <row r="33" spans="2:3" ht="19.5" customHeight="1" x14ac:dyDescent="0.25">
      <c r="B33" s="221" t="s">
        <v>121</v>
      </c>
      <c r="C33" s="376"/>
    </row>
    <row r="34" spans="2:3" ht="19.5" customHeight="1" x14ac:dyDescent="0.25">
      <c r="B34" s="221" t="s">
        <v>122</v>
      </c>
      <c r="C34" s="376"/>
    </row>
    <row r="35" spans="2:3" ht="19.5" customHeight="1" x14ac:dyDescent="0.25">
      <c r="B35" s="221" t="s">
        <v>123</v>
      </c>
      <c r="C35" s="376"/>
    </row>
    <row r="36" spans="2:3" ht="19.5" customHeight="1" x14ac:dyDescent="0.25">
      <c r="B36" s="221" t="s">
        <v>124</v>
      </c>
      <c r="C36" s="376"/>
    </row>
    <row r="37" spans="2:3" ht="19.5" customHeight="1" x14ac:dyDescent="0.25">
      <c r="B37" s="221" t="s">
        <v>125</v>
      </c>
      <c r="C37" s="376"/>
    </row>
    <row r="38" spans="2:3" ht="13.5" thickBot="1" x14ac:dyDescent="0.3">
      <c r="B38" s="222"/>
      <c r="C38" s="223"/>
    </row>
  </sheetData>
  <sheetProtection selectLockedCells="1"/>
  <mergeCells count="7">
    <mergeCell ref="L4:M4"/>
    <mergeCell ref="N4:O4"/>
    <mergeCell ref="B31:C31"/>
    <mergeCell ref="B3:E3"/>
    <mergeCell ref="C4:E4"/>
    <mergeCell ref="F4:H4"/>
    <mergeCell ref="I4:K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tabColor theme="0" tint="-0.249977111117893"/>
  </sheetPr>
  <dimension ref="A1:H31"/>
  <sheetViews>
    <sheetView zoomScaleNormal="100" workbookViewId="0">
      <pane ySplit="1" topLeftCell="A2" activePane="bottomLeft" state="frozen"/>
      <selection pane="bottomLeft" activeCell="C24" sqref="C24"/>
    </sheetView>
  </sheetViews>
  <sheetFormatPr defaultColWidth="8.85546875" defaultRowHeight="11.25" x14ac:dyDescent="0.25"/>
  <cols>
    <col min="1" max="1" width="27.7109375" style="391" customWidth="1"/>
    <col min="2" max="2" width="44.28515625" style="392" customWidth="1"/>
    <col min="3" max="3" width="40.7109375" style="393" customWidth="1"/>
    <col min="4" max="4" width="20.7109375" style="9" bestFit="1" customWidth="1"/>
    <col min="5" max="5" width="10.28515625" style="9" bestFit="1" customWidth="1"/>
    <col min="6" max="6" width="10.28515625" style="9" customWidth="1"/>
    <col min="7" max="7" width="21.42578125" style="9" customWidth="1"/>
    <col min="8" max="8" width="9.140625" style="9" bestFit="1" customWidth="1"/>
    <col min="9" max="16384" width="8.85546875" style="9"/>
  </cols>
  <sheetData>
    <row r="1" spans="1:8" ht="27.75" thickBot="1" x14ac:dyDescent="0.3">
      <c r="A1" s="383" t="s">
        <v>74</v>
      </c>
      <c r="B1" s="384" t="s">
        <v>126</v>
      </c>
      <c r="C1" s="384" t="s">
        <v>127</v>
      </c>
      <c r="D1" s="384" t="s">
        <v>128</v>
      </c>
      <c r="E1" s="385" t="s">
        <v>129</v>
      </c>
      <c r="F1" s="385" t="s">
        <v>171</v>
      </c>
      <c r="G1" s="385" t="s">
        <v>137</v>
      </c>
      <c r="H1" s="409">
        <f>H2</f>
        <v>97608</v>
      </c>
    </row>
    <row r="2" spans="1:8" ht="16.149999999999999" customHeight="1" thickBot="1" x14ac:dyDescent="0.3">
      <c r="A2" s="386" t="s">
        <v>139</v>
      </c>
      <c r="B2" s="387" t="s">
        <v>141</v>
      </c>
      <c r="C2" s="387" t="s">
        <v>161</v>
      </c>
      <c r="D2" s="388" t="s">
        <v>148</v>
      </c>
      <c r="E2" s="403">
        <v>0.1</v>
      </c>
      <c r="F2" s="408" t="s">
        <v>172</v>
      </c>
      <c r="G2" s="385" t="s">
        <v>173</v>
      </c>
      <c r="H2" s="410">
        <f>SUM(F:F)</f>
        <v>97608</v>
      </c>
    </row>
    <row r="3" spans="1:8" ht="16.149999999999999" customHeight="1" x14ac:dyDescent="0.25">
      <c r="A3" s="386" t="s">
        <v>142</v>
      </c>
      <c r="B3" s="389" t="s">
        <v>140</v>
      </c>
      <c r="C3" s="389" t="s">
        <v>155</v>
      </c>
      <c r="D3" s="404" t="s">
        <v>154</v>
      </c>
      <c r="E3" s="408" t="s">
        <v>172</v>
      </c>
      <c r="F3" s="406">
        <v>15042</v>
      </c>
    </row>
    <row r="4" spans="1:8" ht="16.149999999999999" customHeight="1" x14ac:dyDescent="0.25">
      <c r="A4" s="386" t="s">
        <v>143</v>
      </c>
      <c r="B4" s="389" t="s">
        <v>140</v>
      </c>
      <c r="C4" s="390" t="s">
        <v>156</v>
      </c>
      <c r="D4" s="405" t="s">
        <v>151</v>
      </c>
      <c r="E4" s="408" t="s">
        <v>172</v>
      </c>
      <c r="F4" s="407">
        <v>17196</v>
      </c>
    </row>
    <row r="5" spans="1:8" ht="16.149999999999999" customHeight="1" x14ac:dyDescent="0.25">
      <c r="A5" s="386" t="s">
        <v>144</v>
      </c>
      <c r="B5" s="389" t="s">
        <v>140</v>
      </c>
      <c r="C5" s="390" t="s">
        <v>157</v>
      </c>
      <c r="D5" s="405" t="s">
        <v>149</v>
      </c>
      <c r="E5" s="408" t="s">
        <v>172</v>
      </c>
      <c r="F5" s="407">
        <v>15578</v>
      </c>
    </row>
    <row r="6" spans="1:8" ht="16.149999999999999" customHeight="1" x14ac:dyDescent="0.25">
      <c r="A6" s="386" t="s">
        <v>145</v>
      </c>
      <c r="B6" s="389" t="s">
        <v>140</v>
      </c>
      <c r="C6" s="390" t="s">
        <v>158</v>
      </c>
      <c r="D6" s="405" t="s">
        <v>152</v>
      </c>
      <c r="E6" s="408" t="s">
        <v>172</v>
      </c>
      <c r="F6" s="407">
        <v>15908</v>
      </c>
    </row>
    <row r="7" spans="1:8" ht="16.149999999999999" customHeight="1" x14ac:dyDescent="0.25">
      <c r="A7" s="386" t="s">
        <v>146</v>
      </c>
      <c r="B7" s="389" t="s">
        <v>140</v>
      </c>
      <c r="C7" s="390" t="s">
        <v>159</v>
      </c>
      <c r="D7" s="405" t="s">
        <v>150</v>
      </c>
      <c r="E7" s="408" t="s">
        <v>172</v>
      </c>
      <c r="F7" s="407">
        <v>12140</v>
      </c>
    </row>
    <row r="8" spans="1:8" ht="16.149999999999999" customHeight="1" x14ac:dyDescent="0.25">
      <c r="A8" s="386" t="s">
        <v>147</v>
      </c>
      <c r="B8" s="389" t="s">
        <v>140</v>
      </c>
      <c r="C8" s="390" t="s">
        <v>160</v>
      </c>
      <c r="D8" s="405" t="s">
        <v>153</v>
      </c>
      <c r="E8" s="408" t="s">
        <v>172</v>
      </c>
      <c r="F8" s="407">
        <v>21744</v>
      </c>
    </row>
    <row r="9" spans="1:8" x14ac:dyDescent="0.25">
      <c r="E9" s="394"/>
      <c r="F9" s="394"/>
    </row>
    <row r="31" spans="2:2" x14ac:dyDescent="0.25">
      <c r="B31" s="392" t="s">
        <v>131</v>
      </c>
    </row>
  </sheetData>
  <autoFilter ref="A1:D1" xr:uid="{D1DC38E7-721C-4474-A252-74D7899D1AB3}"/>
  <phoneticPr fontId="4" type="noConversion"/>
  <conditionalFormatting sqref="A1 E1:XEV1 XEF2:XEN1048576 F5:XEE5 F8:XEE8 A1048214:XEE1048576">
    <cfRule type="expression" dxfId="16" priority="2987">
      <formula>#REF!="Residential"</formula>
    </cfRule>
  </conditionalFormatting>
  <conditionalFormatting sqref="A2:A4 A6:A7">
    <cfRule type="expression" dxfId="15" priority="3232">
      <formula>F3="Residential"</formula>
    </cfRule>
  </conditionalFormatting>
  <conditionalFormatting sqref="A5">
    <cfRule type="expression" dxfId="14" priority="3103">
      <formula>#REF!="Residential"</formula>
    </cfRule>
  </conditionalFormatting>
  <conditionalFormatting sqref="A8">
    <cfRule type="expression" dxfId="13" priority="3217">
      <formula>#REF!="Residential"</formula>
    </cfRule>
  </conditionalFormatting>
  <conditionalFormatting sqref="A9:A1048213">
    <cfRule type="expression" dxfId="12" priority="3212">
      <formula>E10="Residential"</formula>
    </cfRule>
  </conditionalFormatting>
  <conditionalFormatting sqref="B9:B1048213">
    <cfRule type="expression" dxfId="11" priority="2604">
      <formula>#REF!="Residential"</formula>
    </cfRule>
  </conditionalFormatting>
  <conditionalFormatting sqref="B1:D8">
    <cfRule type="expression" dxfId="10" priority="221">
      <formula>#REF!="Residential"</formula>
    </cfRule>
  </conditionalFormatting>
  <conditionalFormatting sqref="C9:D1048213">
    <cfRule type="expression" dxfId="9" priority="2517">
      <formula>G10="Residential"</formula>
    </cfRule>
  </conditionalFormatting>
  <conditionalFormatting sqref="E2">
    <cfRule type="expression" dxfId="8" priority="411">
      <formula>L3="Residential"</formula>
    </cfRule>
  </conditionalFormatting>
  <conditionalFormatting sqref="E9:F1048213">
    <cfRule type="expression" dxfId="7" priority="2467">
      <formula>O10="Residential"</formula>
    </cfRule>
  </conditionalFormatting>
  <conditionalFormatting sqref="F3:F4 F6:F7">
    <cfRule type="expression" dxfId="6" priority="3235">
      <formula>L4="Residential"</formula>
    </cfRule>
  </conditionalFormatting>
  <conditionalFormatting sqref="G2:H2">
    <cfRule type="expression" dxfId="5" priority="1">
      <formula>#REF!="Residential"</formula>
    </cfRule>
  </conditionalFormatting>
  <conditionalFormatting sqref="G6:XEE7">
    <cfRule type="expression" dxfId="4" priority="223">
      <formula>S7="Residential"</formula>
    </cfRule>
  </conditionalFormatting>
  <conditionalFormatting sqref="H1:H2">
    <cfRule type="expression" dxfId="3" priority="3">
      <formula>M3="Residential"</formula>
    </cfRule>
  </conditionalFormatting>
  <conditionalFormatting sqref="I2:XEE2 G3:XEE4 G9:XEE1048213 XEO9:XFD1048576">
    <cfRule type="expression" dxfId="2" priority="461">
      <formula>S3="Residential"</formula>
    </cfRule>
  </conditionalFormatting>
  <conditionalFormatting sqref="XEO2:XEV8">
    <cfRule type="expression" dxfId="1" priority="226">
      <formula>#REF!="Residential"</formula>
    </cfRule>
  </conditionalFormatting>
  <conditionalFormatting sqref="XEW1:XFD8">
    <cfRule type="expression" dxfId="0" priority="224">
      <formula>#REF!="Residential"</formula>
    </cfRule>
  </conditionalFormatting>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84BF-5C90-40B0-B18F-E12F78151982}">
  <sheetPr codeName="Sheet2">
    <tabColor theme="0" tint="-0.14999847407452621"/>
  </sheetPr>
  <dimension ref="B1:W56"/>
  <sheetViews>
    <sheetView showGridLines="0" zoomScale="80" zoomScaleNormal="80" workbookViewId="0">
      <pane xSplit="2" ySplit="7" topLeftCell="C21" activePane="bottomRight" state="frozen"/>
      <selection pane="topRight" activeCell="F36" sqref="F36"/>
      <selection pane="bottomLeft" activeCell="F36" sqref="F36"/>
      <selection pane="bottomRight" activeCell="F45" sqref="F45"/>
    </sheetView>
  </sheetViews>
  <sheetFormatPr defaultColWidth="8.85546875" defaultRowHeight="14.25" x14ac:dyDescent="0.25"/>
  <cols>
    <col min="1" max="1" width="2.140625" style="8" customWidth="1"/>
    <col min="2" max="2" width="38" style="8" customWidth="1"/>
    <col min="3" max="6" width="13.85546875" style="325" customWidth="1"/>
    <col min="7" max="7" width="13.28515625" style="325" customWidth="1"/>
    <col min="8" max="8" width="13.85546875" style="325" customWidth="1"/>
    <col min="9" max="16" width="12.85546875" style="325" customWidth="1"/>
    <col min="17" max="17" width="5.28515625" style="8" customWidth="1"/>
    <col min="18" max="16384" width="8.85546875" style="8"/>
  </cols>
  <sheetData>
    <row r="1" spans="2:23" x14ac:dyDescent="0.25">
      <c r="N1" s="8"/>
      <c r="O1" s="8"/>
      <c r="P1" s="8"/>
    </row>
    <row r="2" spans="2:23" ht="12.2" customHeight="1" thickBot="1" x14ac:dyDescent="0.3">
      <c r="B2" s="435" t="s">
        <v>11</v>
      </c>
      <c r="C2" s="395"/>
      <c r="D2" s="395"/>
      <c r="F2"/>
      <c r="G2"/>
      <c r="H2"/>
      <c r="I2"/>
      <c r="J2"/>
      <c r="K2"/>
    </row>
    <row r="3" spans="2:23" ht="12.2" customHeight="1" x14ac:dyDescent="0.25">
      <c r="B3" s="435"/>
      <c r="C3" s="395"/>
      <c r="D3" s="395"/>
      <c r="F3"/>
      <c r="G3"/>
      <c r="H3" s="427" t="s">
        <v>12</v>
      </c>
      <c r="I3" s="428"/>
      <c r="J3" s="433">
        <v>0</v>
      </c>
      <c r="K3" s="431" t="s">
        <v>13</v>
      </c>
    </row>
    <row r="4" spans="2:23" ht="6.6" customHeight="1" thickBot="1" x14ac:dyDescent="0.3">
      <c r="C4" s="8"/>
      <c r="F4"/>
      <c r="G4"/>
      <c r="H4" s="429"/>
      <c r="I4" s="430"/>
      <c r="J4" s="434"/>
      <c r="K4" s="432"/>
      <c r="L4" s="179"/>
    </row>
    <row r="5" spans="2:23" ht="16.149999999999999" customHeight="1" thickBot="1" x14ac:dyDescent="0.3">
      <c r="D5" s="179"/>
      <c r="E5" s="179"/>
      <c r="F5"/>
      <c r="G5"/>
      <c r="H5" s="425" t="s">
        <v>14</v>
      </c>
      <c r="I5" s="426"/>
      <c r="J5" s="336">
        <v>0</v>
      </c>
      <c r="K5" s="337">
        <f>'Master site list'!H1</f>
        <v>97608</v>
      </c>
      <c r="L5" s="179"/>
      <c r="M5" s="179"/>
      <c r="N5" s="179"/>
      <c r="O5" s="179"/>
      <c r="P5" s="179"/>
      <c r="Q5" s="113"/>
      <c r="R5" s="113"/>
      <c r="S5" s="113"/>
      <c r="T5" s="113"/>
      <c r="U5" s="113"/>
      <c r="V5" s="113"/>
      <c r="W5" s="113"/>
    </row>
    <row r="6" spans="2:23" ht="22.15" customHeight="1" x14ac:dyDescent="0.25">
      <c r="B6" s="111" t="s">
        <v>188</v>
      </c>
      <c r="C6" s="418" t="s">
        <v>15</v>
      </c>
      <c r="D6" s="419"/>
      <c r="E6"/>
      <c r="F6"/>
      <c r="G6"/>
      <c r="H6"/>
      <c r="I6"/>
      <c r="J6"/>
      <c r="K6"/>
      <c r="L6"/>
      <c r="M6"/>
      <c r="N6"/>
      <c r="O6"/>
      <c r="P6"/>
      <c r="Q6"/>
      <c r="R6" s="113"/>
      <c r="S6" s="113"/>
      <c r="T6" s="113"/>
      <c r="U6" s="113"/>
      <c r="V6" s="113"/>
      <c r="W6" s="113"/>
    </row>
    <row r="7" spans="2:23" s="111" customFormat="1" ht="33.6" customHeight="1" thickBot="1" x14ac:dyDescent="0.3">
      <c r="B7" s="112"/>
      <c r="C7" s="114" t="s">
        <v>16</v>
      </c>
      <c r="D7" s="115" t="s">
        <v>191</v>
      </c>
      <c r="E7"/>
      <c r="F7"/>
      <c r="G7"/>
      <c r="H7"/>
      <c r="I7"/>
      <c r="J7"/>
      <c r="K7"/>
      <c r="L7"/>
      <c r="M7"/>
      <c r="N7"/>
      <c r="O7"/>
      <c r="P7"/>
      <c r="Q7"/>
      <c r="R7" s="116"/>
      <c r="S7" s="116"/>
      <c r="T7" s="116"/>
      <c r="U7" s="116"/>
      <c r="V7" s="116"/>
      <c r="W7" s="116"/>
    </row>
    <row r="8" spans="2:23" ht="24.6" customHeight="1" thickBot="1" x14ac:dyDescent="0.3">
      <c r="B8" s="117" t="s">
        <v>189</v>
      </c>
      <c r="C8" s="139">
        <f>SUM(C14,C16,C18,C20,C22,C24,C26)</f>
        <v>6.6300000000000018E-4</v>
      </c>
      <c r="D8" s="180">
        <f>C8/$K$5</f>
        <v>6.7924760265552026E-9</v>
      </c>
      <c r="E8"/>
      <c r="F8"/>
      <c r="G8"/>
      <c r="H8"/>
      <c r="I8"/>
      <c r="J8"/>
      <c r="K8"/>
      <c r="L8"/>
      <c r="M8"/>
      <c r="N8"/>
      <c r="O8"/>
      <c r="P8"/>
      <c r="Q8"/>
      <c r="R8" s="113"/>
      <c r="S8" s="113"/>
      <c r="T8" s="113"/>
      <c r="U8" s="113"/>
      <c r="V8" s="113"/>
      <c r="W8" s="113"/>
    </row>
    <row r="9" spans="2:23" ht="24.6" customHeight="1" thickBot="1" x14ac:dyDescent="0.3">
      <c r="B9" s="117" t="s">
        <v>190</v>
      </c>
      <c r="C9" s="140">
        <f>SUM(C14,C16,C18,C20,C22,C24,C26,C28)</f>
        <v>6.6300023000000013E-4</v>
      </c>
      <c r="D9" s="181">
        <f>C9/$K$5</f>
        <v>6.7924783829194342E-9</v>
      </c>
      <c r="E9"/>
      <c r="F9" s="346"/>
      <c r="G9" s="346"/>
      <c r="H9" s="346"/>
      <c r="I9" s="346"/>
      <c r="J9" s="346"/>
      <c r="K9" s="346"/>
      <c r="L9" s="346"/>
      <c r="M9" s="346"/>
      <c r="N9" s="346"/>
      <c r="O9" s="346"/>
      <c r="P9" s="116"/>
      <c r="Q9" s="116"/>
      <c r="R9" s="116"/>
      <c r="S9" s="116"/>
      <c r="T9" s="116"/>
      <c r="U9" s="116"/>
      <c r="V9" s="116"/>
      <c r="W9" s="113"/>
    </row>
    <row r="10" spans="2:23" ht="8.4499999999999993" customHeight="1" x14ac:dyDescent="0.25">
      <c r="B10" s="340"/>
      <c r="C10" s="141"/>
      <c r="D10" s="141"/>
      <c r="E10"/>
      <c r="F10" s="179"/>
      <c r="G10" s="179"/>
      <c r="H10" s="179"/>
      <c r="I10" s="179"/>
      <c r="J10" s="179"/>
      <c r="K10" s="179"/>
      <c r="L10" s="179"/>
      <c r="M10" s="179"/>
      <c r="N10" s="179"/>
      <c r="O10" s="113"/>
      <c r="P10" s="113"/>
      <c r="Q10" s="113"/>
      <c r="R10" s="113"/>
      <c r="S10" s="113"/>
      <c r="T10" s="113"/>
      <c r="U10" s="113"/>
      <c r="V10" s="113"/>
      <c r="W10" s="113"/>
    </row>
    <row r="11" spans="2:23" ht="22.15" customHeight="1" thickBot="1" x14ac:dyDescent="0.3">
      <c r="C11" s="341"/>
      <c r="D11" s="341"/>
      <c r="E11"/>
      <c r="F11" s="179"/>
      <c r="G11" s="179"/>
      <c r="H11" s="179"/>
      <c r="I11" s="179"/>
      <c r="J11" s="179"/>
      <c r="K11" s="179"/>
      <c r="L11" s="179"/>
      <c r="M11" s="179"/>
      <c r="N11" s="179"/>
      <c r="O11" s="113"/>
      <c r="P11" s="113"/>
      <c r="Q11" s="113"/>
      <c r="R11" s="113"/>
      <c r="S11" s="113"/>
      <c r="T11" s="113"/>
      <c r="U11" s="113"/>
      <c r="V11" s="113"/>
      <c r="W11" s="113"/>
    </row>
    <row r="12" spans="2:23" ht="22.15" customHeight="1" thickBot="1" x14ac:dyDescent="0.3">
      <c r="B12" s="111" t="s">
        <v>187</v>
      </c>
      <c r="C12" s="411" t="s">
        <v>15</v>
      </c>
      <c r="D12" s="412"/>
      <c r="E12"/>
      <c r="F12" s="8"/>
      <c r="G12" s="111" t="s">
        <v>24</v>
      </c>
      <c r="H12" s="8"/>
      <c r="I12" s="8"/>
      <c r="J12" s="8"/>
      <c r="K12" s="179"/>
      <c r="L12" s="111" t="s">
        <v>25</v>
      </c>
      <c r="M12" s="8"/>
      <c r="N12" s="179"/>
      <c r="O12" s="179"/>
      <c r="P12" s="113"/>
      <c r="Q12" s="111"/>
      <c r="R12" s="113"/>
      <c r="S12" s="113"/>
      <c r="U12" s="113"/>
      <c r="V12" s="113"/>
      <c r="W12" s="113"/>
    </row>
    <row r="13" spans="2:23" s="111" customFormat="1" ht="22.15" customHeight="1" thickBot="1" x14ac:dyDescent="0.3">
      <c r="B13" s="112" t="s">
        <v>17</v>
      </c>
      <c r="C13" s="342" t="s">
        <v>192</v>
      </c>
      <c r="D13" s="416" t="s">
        <v>191</v>
      </c>
      <c r="E13"/>
      <c r="F13" s="8"/>
      <c r="G13" s="8"/>
      <c r="H13" s="8"/>
      <c r="I13" s="8"/>
      <c r="J13" s="8"/>
      <c r="K13" s="179"/>
      <c r="M13" s="8"/>
      <c r="N13" s="179"/>
      <c r="O13" s="179"/>
      <c r="P13" s="113"/>
      <c r="Q13" s="113"/>
      <c r="R13" s="113"/>
      <c r="S13" s="113"/>
      <c r="T13" s="113"/>
      <c r="U13" s="113"/>
      <c r="V13" s="113"/>
      <c r="W13" s="116"/>
    </row>
    <row r="14" spans="2:23" ht="31.15" customHeight="1" thickBot="1" x14ac:dyDescent="0.3">
      <c r="B14" s="343" t="s">
        <v>19</v>
      </c>
      <c r="C14" s="178">
        <f>'1. Management'!AA7</f>
        <v>2.3000000000000001E-4</v>
      </c>
      <c r="D14" s="181">
        <f>C14/$K$5</f>
        <v>2.356364232439964E-9</v>
      </c>
      <c r="E14"/>
      <c r="F14" s="111"/>
      <c r="G14" s="111"/>
      <c r="H14" s="111"/>
      <c r="I14" s="138" t="s">
        <v>26</v>
      </c>
      <c r="J14" s="138" t="s">
        <v>27</v>
      </c>
      <c r="K14" s="346"/>
      <c r="L14" s="111"/>
      <c r="M14" s="346"/>
      <c r="N14" s="125" t="s">
        <v>265</v>
      </c>
      <c r="O14" s="125" t="s">
        <v>28</v>
      </c>
      <c r="P14" s="116"/>
      <c r="Q14" s="116"/>
      <c r="R14" s="116"/>
      <c r="S14" s="116"/>
      <c r="T14" s="116"/>
      <c r="U14" s="116"/>
      <c r="V14" s="116"/>
      <c r="W14" s="113"/>
    </row>
    <row r="15" spans="2:23" s="111" customFormat="1" ht="22.15" customHeight="1" thickBot="1" x14ac:dyDescent="0.3">
      <c r="B15" s="344" t="s">
        <v>179</v>
      </c>
      <c r="C15" s="342" t="s">
        <v>192</v>
      </c>
      <c r="D15" s="416" t="s">
        <v>191</v>
      </c>
      <c r="E15"/>
      <c r="F15" s="8"/>
      <c r="G15" s="347"/>
      <c r="H15" s="348" t="str">
        <f>B13</f>
        <v>Management</v>
      </c>
      <c r="I15" s="349">
        <f>'1. Management'!E35</f>
        <v>1.1057692307692305E-4</v>
      </c>
      <c r="J15" s="350">
        <f>'1. Management'!C35</f>
        <v>0.23000000000000007</v>
      </c>
      <c r="K15" s="179"/>
      <c r="L15" s="347"/>
      <c r="M15" s="348" t="s">
        <v>29</v>
      </c>
      <c r="N15" s="351">
        <f>'5. Hard FM'!U54</f>
        <v>4.1999999999999977E-5</v>
      </c>
      <c r="O15" s="352">
        <f>N15/$N$20</f>
        <v>1</v>
      </c>
      <c r="P15" s="113"/>
      <c r="Q15" s="113"/>
      <c r="R15" s="113"/>
      <c r="S15" s="113"/>
      <c r="T15" s="113"/>
      <c r="U15" s="113"/>
      <c r="V15" s="113"/>
      <c r="W15" s="116"/>
    </row>
    <row r="16" spans="2:23" ht="22.15" customHeight="1" thickBot="1" x14ac:dyDescent="0.3">
      <c r="B16" s="343" t="s">
        <v>19</v>
      </c>
      <c r="C16" s="178">
        <f>'2. Digital Records'!T7</f>
        <v>2.3000000000000007E-5</v>
      </c>
      <c r="D16" s="181">
        <f>C16/$K$5</f>
        <v>2.3563642324399645E-10</v>
      </c>
      <c r="E16"/>
      <c r="F16" s="8"/>
      <c r="G16" s="353"/>
      <c r="H16" s="354" t="str">
        <f>B15</f>
        <v>Digital Records System</v>
      </c>
      <c r="I16" s="355">
        <f>'2. Digital Records'!E35</f>
        <v>0</v>
      </c>
      <c r="J16" s="356">
        <f>'2. Digital Records'!C35</f>
        <v>0</v>
      </c>
      <c r="K16" s="179"/>
      <c r="L16" s="353"/>
      <c r="M16" s="354" t="s">
        <v>261</v>
      </c>
      <c r="N16" s="357">
        <f>'5. Hard FM'!U84</f>
        <v>0</v>
      </c>
      <c r="O16" s="358">
        <f>N16/$N$20</f>
        <v>0</v>
      </c>
      <c r="P16" s="113"/>
      <c r="Q16" s="113"/>
      <c r="R16" s="113"/>
      <c r="S16" s="113"/>
      <c r="T16" s="113"/>
      <c r="U16" s="113"/>
      <c r="V16" s="113"/>
      <c r="W16" s="113"/>
    </row>
    <row r="17" spans="2:23" s="111" customFormat="1" ht="22.15" customHeight="1" thickBot="1" x14ac:dyDescent="0.3">
      <c r="B17" s="344" t="s">
        <v>162</v>
      </c>
      <c r="C17" s="342" t="s">
        <v>192</v>
      </c>
      <c r="D17" s="416" t="s">
        <v>191</v>
      </c>
      <c r="E17"/>
      <c r="F17" s="8"/>
      <c r="G17" s="353"/>
      <c r="H17" s="354" t="str">
        <f>B17</f>
        <v>Bus Station Operations</v>
      </c>
      <c r="I17" s="355">
        <f>'3. Bus Station Operation'!E35</f>
        <v>0</v>
      </c>
      <c r="J17" s="356">
        <f>'5. Hard FM'!C54</f>
        <v>0</v>
      </c>
      <c r="K17" s="179"/>
      <c r="L17" s="353"/>
      <c r="M17" s="354" t="s">
        <v>30</v>
      </c>
      <c r="N17" s="357">
        <f>'5. Hard FM'!U83</f>
        <v>0</v>
      </c>
      <c r="O17" s="358">
        <f>N17/$N$20</f>
        <v>0</v>
      </c>
      <c r="P17" s="113"/>
      <c r="Q17" s="113"/>
      <c r="R17" s="113"/>
      <c r="S17" s="113"/>
      <c r="T17" s="113"/>
      <c r="U17" s="113"/>
      <c r="V17" s="113"/>
      <c r="W17" s="116"/>
    </row>
    <row r="18" spans="2:23" ht="22.15" customHeight="1" thickBot="1" x14ac:dyDescent="0.3">
      <c r="B18" s="343" t="s">
        <v>19</v>
      </c>
      <c r="C18" s="178">
        <f>'3. Bus Station Operation'!T7</f>
        <v>2.3000000000000007E-5</v>
      </c>
      <c r="D18" s="181">
        <f>C18/$K$5</f>
        <v>2.3563642324399645E-10</v>
      </c>
      <c r="E18"/>
      <c r="F18" s="8"/>
      <c r="G18" s="353"/>
      <c r="H18" s="354" t="str">
        <f>B19</f>
        <v>Security</v>
      </c>
      <c r="I18" s="355">
        <f>'4. Security'!E36</f>
        <v>0</v>
      </c>
      <c r="J18" s="356">
        <f>'5. Hard FM'!C55</f>
        <v>0</v>
      </c>
      <c r="K18" s="179"/>
      <c r="L18" s="363"/>
      <c r="M18" s="354" t="s">
        <v>31</v>
      </c>
      <c r="N18" s="357">
        <f>'5. Hard FM'!U67</f>
        <v>0</v>
      </c>
      <c r="O18" s="358">
        <f>N18/$N$20</f>
        <v>0</v>
      </c>
      <c r="P18" s="113"/>
      <c r="Q18" s="113"/>
      <c r="R18" s="113"/>
      <c r="S18" s="113"/>
      <c r="T18" s="113"/>
      <c r="U18" s="113"/>
      <c r="V18" s="113"/>
      <c r="W18" s="113"/>
    </row>
    <row r="19" spans="2:23" s="111" customFormat="1" ht="22.15" customHeight="1" thickBot="1" x14ac:dyDescent="0.3">
      <c r="B19" s="344" t="s">
        <v>176</v>
      </c>
      <c r="C19" s="342" t="s">
        <v>192</v>
      </c>
      <c r="D19" s="416" t="s">
        <v>191</v>
      </c>
      <c r="E19"/>
      <c r="F19" s="179"/>
      <c r="G19" s="353"/>
      <c r="H19" s="354" t="str">
        <f>B21</f>
        <v>Hard FM - PPM &amp; Reactive</v>
      </c>
      <c r="I19" s="355">
        <f>'5. Hard FM'!E55</f>
        <v>0</v>
      </c>
      <c r="J19" s="356">
        <f>'5. Hard FM'!C55</f>
        <v>0</v>
      </c>
      <c r="K19" s="179"/>
      <c r="L19" s="335"/>
      <c r="M19" s="364" t="s">
        <v>32</v>
      </c>
      <c r="N19" s="365">
        <f>'5. Hard FM'!U80</f>
        <v>0</v>
      </c>
      <c r="O19" s="366">
        <f>N19/$N$20</f>
        <v>0</v>
      </c>
      <c r="P19" s="113"/>
      <c r="Q19" s="113"/>
      <c r="R19" s="113"/>
      <c r="S19" s="113"/>
      <c r="T19" s="113"/>
      <c r="U19" s="113"/>
      <c r="V19" s="113"/>
      <c r="W19" s="116"/>
    </row>
    <row r="20" spans="2:23" ht="22.15" customHeight="1" thickBot="1" x14ac:dyDescent="0.3">
      <c r="B20" s="343" t="s">
        <v>19</v>
      </c>
      <c r="C20" s="178">
        <f>'4. Security'!T8</f>
        <v>2.3000000000000007E-5</v>
      </c>
      <c r="D20" s="181">
        <f>C20/$K$5</f>
        <v>2.3563642324399645E-10</v>
      </c>
      <c r="E20"/>
      <c r="F20" s="179"/>
      <c r="G20" s="359"/>
      <c r="H20" s="360" t="str">
        <f>B23</f>
        <v>Soft FM Services</v>
      </c>
      <c r="I20" s="361">
        <f>SUMIF('6. Soft FM'!B:B,'6. Soft FM'!B35,'6. Soft FM'!E:E)</f>
        <v>0</v>
      </c>
      <c r="J20" s="362">
        <f>SUMIF('6. Soft FM'!B:B,'6. Soft FM'!B35,'6. Soft FM'!C:C)</f>
        <v>0</v>
      </c>
      <c r="K20" s="179"/>
      <c r="L20" s="179"/>
      <c r="M20" s="179"/>
      <c r="N20" s="367">
        <f>SUM(N15:N19)</f>
        <v>4.1999999999999977E-5</v>
      </c>
      <c r="O20" s="179"/>
      <c r="P20" s="113"/>
      <c r="Q20" s="113"/>
      <c r="R20" s="113"/>
      <c r="S20" s="113"/>
      <c r="T20" s="113"/>
      <c r="U20" s="113"/>
      <c r="V20" s="113"/>
      <c r="W20" s="113"/>
    </row>
    <row r="21" spans="2:23" s="111" customFormat="1" ht="22.15" customHeight="1" thickBot="1" x14ac:dyDescent="0.3">
      <c r="B21" s="344" t="s">
        <v>20</v>
      </c>
      <c r="C21" s="342" t="s">
        <v>192</v>
      </c>
      <c r="D21" s="416" t="s">
        <v>191</v>
      </c>
      <c r="E21"/>
      <c r="F21" s="179"/>
      <c r="G21" s="359"/>
      <c r="H21" s="360" t="str">
        <f>B25</f>
        <v>Grounds Maintenance</v>
      </c>
      <c r="I21" s="361">
        <f>SUMIF('7. Grounds Maintenance'!B:B,'7. Grounds Maintenance'!B36,'7. Grounds Maintenance'!E:E)</f>
        <v>0</v>
      </c>
      <c r="J21" s="362">
        <f>SUMIF('7. Grounds Maintenance'!B:B,'7. Grounds Maintenance'!B36,'7. Grounds Maintenance'!C:C)</f>
        <v>0</v>
      </c>
      <c r="K21" s="179"/>
      <c r="L21" s="179"/>
      <c r="M21" s="179"/>
      <c r="N21" s="179"/>
      <c r="O21" s="179"/>
      <c r="P21" s="113"/>
      <c r="Q21" s="113"/>
      <c r="R21" s="113"/>
      <c r="S21" s="113"/>
      <c r="T21" s="113"/>
      <c r="U21" s="113"/>
      <c r="V21" s="113"/>
      <c r="W21" s="116"/>
    </row>
    <row r="22" spans="2:23" ht="22.15" customHeight="1" thickBot="1" x14ac:dyDescent="0.3">
      <c r="B22" s="343" t="s">
        <v>19</v>
      </c>
      <c r="C22" s="178">
        <f>'5. Hard FM'!U7</f>
        <v>4.1999999999999977E-5</v>
      </c>
      <c r="D22" s="181">
        <f>C22/$K$5</f>
        <v>4.3029259896729755E-10</v>
      </c>
      <c r="E22"/>
      <c r="F22" s="118"/>
      <c r="G22" s="359"/>
      <c r="H22" s="360" t="str">
        <f>B27</f>
        <v>Mobilisation</v>
      </c>
      <c r="I22" s="361">
        <f>J22/2080</f>
        <v>1.1057692307692315E-5</v>
      </c>
      <c r="J22" s="362">
        <f>'8. Mobilisation'!C36</f>
        <v>2.3000000000000013E-2</v>
      </c>
      <c r="K22" s="8"/>
      <c r="L22" s="179"/>
      <c r="M22" s="179"/>
      <c r="N22" s="179"/>
      <c r="O22" s="179"/>
      <c r="P22" s="113"/>
      <c r="Q22" s="113"/>
      <c r="R22" s="113"/>
      <c r="S22" s="113"/>
      <c r="T22" s="113"/>
      <c r="U22" s="113"/>
      <c r="V22" s="113"/>
      <c r="W22" s="113"/>
    </row>
    <row r="23" spans="2:23" s="111" customFormat="1" ht="22.15" customHeight="1" thickTop="1" thickBot="1" x14ac:dyDescent="0.3">
      <c r="B23" s="344" t="s">
        <v>163</v>
      </c>
      <c r="C23" s="342" t="s">
        <v>192</v>
      </c>
      <c r="D23" s="416" t="s">
        <v>191</v>
      </c>
      <c r="E23"/>
      <c r="F23" s="118"/>
      <c r="G23" s="368"/>
      <c r="H23" s="369" t="s">
        <v>18</v>
      </c>
      <c r="I23" s="370">
        <f>SUM(I15:I22)</f>
        <v>1.2163461538461537E-4</v>
      </c>
      <c r="J23" s="371">
        <f>SUM(J15:J22)</f>
        <v>0.25300000000000006</v>
      </c>
      <c r="K23" s="8"/>
      <c r="L23" s="179"/>
      <c r="M23" s="179"/>
      <c r="N23" s="179"/>
      <c r="O23" s="179"/>
      <c r="P23" s="113"/>
      <c r="Q23" s="113"/>
      <c r="R23" s="113"/>
      <c r="S23" s="113"/>
      <c r="T23" s="113"/>
      <c r="U23" s="113"/>
      <c r="V23" s="113"/>
      <c r="W23" s="116"/>
    </row>
    <row r="24" spans="2:23" ht="22.15" customHeight="1" thickTop="1" thickBot="1" x14ac:dyDescent="0.3">
      <c r="B24" s="343" t="s">
        <v>19</v>
      </c>
      <c r="C24" s="178">
        <f>'6. Soft FM'!T7</f>
        <v>1.6100000000000006E-4</v>
      </c>
      <c r="D24" s="181">
        <f>C24/$K$5</f>
        <v>1.6494549627079754E-9</v>
      </c>
      <c r="E24"/>
      <c r="F24" s="118"/>
      <c r="G24" s="8"/>
      <c r="H24" s="8"/>
      <c r="I24" s="8"/>
      <c r="J24" s="179"/>
      <c r="K24" s="8"/>
      <c r="L24" s="179"/>
      <c r="M24" s="179"/>
      <c r="N24" s="179"/>
      <c r="O24" s="179"/>
      <c r="P24" s="113"/>
      <c r="Q24" s="113"/>
      <c r="R24" s="113"/>
      <c r="S24" s="113"/>
      <c r="T24" s="113"/>
      <c r="U24" s="113"/>
      <c r="V24" s="113"/>
      <c r="W24" s="113"/>
    </row>
    <row r="25" spans="2:23" s="111" customFormat="1" ht="22.15" customHeight="1" thickBot="1" x14ac:dyDescent="0.3">
      <c r="B25" s="344" t="s">
        <v>132</v>
      </c>
      <c r="C25" s="342" t="s">
        <v>192</v>
      </c>
      <c r="D25" s="416" t="s">
        <v>191</v>
      </c>
      <c r="E25"/>
      <c r="F25" s="227"/>
      <c r="G25" s="325"/>
      <c r="H25" s="179"/>
      <c r="I25" s="179"/>
      <c r="J25" s="179"/>
      <c r="K25" s="179"/>
      <c r="L25" s="179"/>
      <c r="M25" s="179"/>
      <c r="N25" s="179"/>
      <c r="O25" s="179"/>
      <c r="P25" s="113"/>
      <c r="Q25" s="113"/>
      <c r="R25" s="113"/>
      <c r="S25" s="113"/>
      <c r="T25" s="113"/>
      <c r="U25" s="113"/>
      <c r="V25" s="113"/>
      <c r="W25" s="116"/>
    </row>
    <row r="26" spans="2:23" ht="22.15" customHeight="1" thickBot="1" x14ac:dyDescent="0.3">
      <c r="B26" s="343" t="s">
        <v>19</v>
      </c>
      <c r="C26" s="178">
        <f>'7. Grounds Maintenance'!T7</f>
        <v>1.6100000000000006E-4</v>
      </c>
      <c r="D26" s="181">
        <f>C26/$K$5</f>
        <v>1.6494549627079754E-9</v>
      </c>
      <c r="E26" s="402"/>
      <c r="F26" s="123"/>
      <c r="H26" s="179"/>
      <c r="I26" s="8"/>
      <c r="J26" s="8"/>
      <c r="K26" s="179"/>
      <c r="L26" s="179"/>
      <c r="M26" s="179"/>
      <c r="N26" s="179"/>
      <c r="O26" s="179"/>
      <c r="P26" s="113"/>
      <c r="Q26" s="113"/>
      <c r="R26" s="113"/>
      <c r="S26" s="113"/>
      <c r="T26" s="113"/>
      <c r="U26" s="113"/>
      <c r="V26" s="113"/>
      <c r="W26" s="113"/>
    </row>
    <row r="27" spans="2:23" s="111" customFormat="1" ht="22.15" customHeight="1" thickBot="1" x14ac:dyDescent="0.3">
      <c r="B27" s="344" t="s">
        <v>21</v>
      </c>
      <c r="C27" s="342" t="s">
        <v>192</v>
      </c>
      <c r="D27" s="416" t="s">
        <v>191</v>
      </c>
      <c r="E27" s="346"/>
      <c r="F27" s="123"/>
      <c r="G27" s="179"/>
      <c r="H27" s="179"/>
      <c r="I27" s="8"/>
      <c r="J27" s="8"/>
      <c r="K27" s="179"/>
      <c r="L27" s="179"/>
      <c r="M27" s="179"/>
      <c r="N27" s="179"/>
      <c r="O27" s="179"/>
      <c r="P27" s="113"/>
      <c r="Q27" s="113"/>
      <c r="R27" s="113"/>
      <c r="S27" s="113"/>
      <c r="T27" s="113"/>
      <c r="U27" s="113"/>
      <c r="V27" s="113"/>
    </row>
    <row r="28" spans="2:23" ht="22.15" customHeight="1" thickBot="1" x14ac:dyDescent="0.3">
      <c r="B28" s="343" t="s">
        <v>22</v>
      </c>
      <c r="C28" s="178">
        <f>'8. Mobilisation'!S6</f>
        <v>2.2999999999999993E-10</v>
      </c>
      <c r="D28" s="181">
        <f>C28/$K$5</f>
        <v>2.3563642324399633E-15</v>
      </c>
      <c r="E28" s="179"/>
      <c r="F28" s="123"/>
      <c r="G28" s="179"/>
      <c r="H28" s="179"/>
      <c r="I28" s="8"/>
      <c r="J28" s="8"/>
      <c r="K28" s="179"/>
      <c r="L28" s="179"/>
      <c r="M28" s="179"/>
      <c r="N28" s="179"/>
      <c r="O28" s="179"/>
      <c r="P28" s="113"/>
      <c r="Q28" s="113"/>
      <c r="R28" s="113"/>
      <c r="S28" s="113"/>
      <c r="T28" s="113"/>
      <c r="U28" s="113"/>
      <c r="V28" s="113"/>
    </row>
    <row r="29" spans="2:23" ht="10.15" customHeight="1" x14ac:dyDescent="0.25">
      <c r="B29" s="345"/>
      <c r="C29" s="345"/>
      <c r="D29" s="345"/>
      <c r="E29" s="179"/>
      <c r="F29" s="124"/>
      <c r="G29" s="179"/>
      <c r="H29" s="179"/>
      <c r="I29" s="179"/>
      <c r="J29" s="179"/>
      <c r="K29" s="179"/>
      <c r="L29" s="179"/>
      <c r="M29" s="179"/>
      <c r="N29" s="179"/>
      <c r="O29" s="179"/>
      <c r="P29" s="113"/>
      <c r="Q29" s="113"/>
      <c r="R29" s="113"/>
      <c r="S29" s="113"/>
      <c r="T29" s="113"/>
      <c r="U29" s="113"/>
      <c r="V29" s="113"/>
    </row>
    <row r="30" spans="2:23" ht="22.15" customHeight="1" x14ac:dyDescent="0.25">
      <c r="B30" s="111" t="s">
        <v>23</v>
      </c>
      <c r="C30" s="179"/>
      <c r="D30" s="179"/>
      <c r="E30" s="179"/>
      <c r="F30" s="124"/>
      <c r="G30" s="179"/>
      <c r="H30" s="179"/>
      <c r="I30" s="179"/>
      <c r="J30" s="179"/>
      <c r="K30" s="179"/>
      <c r="L30" s="179"/>
      <c r="M30" s="179"/>
      <c r="N30" s="179"/>
      <c r="O30" s="179"/>
      <c r="P30" s="113"/>
      <c r="Q30" s="113"/>
      <c r="R30" s="113"/>
      <c r="S30" s="113"/>
      <c r="T30" s="113"/>
      <c r="U30" s="113"/>
      <c r="V30" s="113"/>
    </row>
    <row r="31" spans="2:23" ht="6.6" customHeight="1" x14ac:dyDescent="0.25">
      <c r="C31" s="8"/>
      <c r="D31" s="8"/>
      <c r="E31" s="8"/>
      <c r="F31" s="124"/>
      <c r="G31" s="179"/>
      <c r="H31" s="179"/>
      <c r="I31" s="179"/>
      <c r="J31" s="179"/>
      <c r="K31" s="179"/>
      <c r="L31" s="179"/>
      <c r="M31" s="179"/>
      <c r="N31" s="179"/>
      <c r="P31" s="8"/>
    </row>
    <row r="32" spans="2:23" s="111" customFormat="1" ht="18" customHeight="1" x14ac:dyDescent="0.25">
      <c r="B32" s="421" t="s">
        <v>262</v>
      </c>
      <c r="C32" s="421"/>
      <c r="D32" s="421"/>
      <c r="E32" s="421"/>
      <c r="F32" s="421"/>
      <c r="G32" s="179"/>
      <c r="H32" s="179"/>
      <c r="I32" s="179"/>
      <c r="J32" s="179"/>
      <c r="K32" s="179"/>
      <c r="L32" s="179"/>
      <c r="M32" s="179"/>
      <c r="N32" s="179"/>
      <c r="O32" s="325"/>
      <c r="P32" s="8"/>
      <c r="Q32" s="8"/>
      <c r="R32" s="8"/>
      <c r="S32" s="8"/>
      <c r="T32" s="8"/>
      <c r="U32" s="8"/>
      <c r="V32" s="8"/>
    </row>
    <row r="33" spans="2:16" ht="18" customHeight="1" x14ac:dyDescent="0.25">
      <c r="B33" s="421"/>
      <c r="C33" s="421"/>
      <c r="D33" s="421"/>
      <c r="E33" s="421"/>
      <c r="F33" s="421"/>
      <c r="G33" s="179"/>
      <c r="H33" s="179"/>
      <c r="I33" s="179"/>
      <c r="J33" s="179"/>
      <c r="K33" s="179"/>
      <c r="L33" s="179"/>
      <c r="M33" s="179"/>
      <c r="N33" s="179"/>
      <c r="P33" s="8"/>
    </row>
    <row r="34" spans="2:16" ht="18" customHeight="1" x14ac:dyDescent="0.25">
      <c r="B34" s="421" t="s">
        <v>170</v>
      </c>
      <c r="C34" s="421"/>
      <c r="D34" s="421"/>
      <c r="E34" s="421"/>
      <c r="F34" s="421"/>
      <c r="G34" s="179"/>
      <c r="H34" s="179"/>
      <c r="I34" s="179"/>
      <c r="J34" s="179"/>
      <c r="P34" s="8"/>
    </row>
    <row r="35" spans="2:16" ht="67.7" customHeight="1" x14ac:dyDescent="0.25">
      <c r="B35" s="420" t="s">
        <v>263</v>
      </c>
      <c r="C35" s="420"/>
      <c r="D35" s="420"/>
      <c r="E35" s="420"/>
      <c r="F35" s="420"/>
      <c r="G35" s="179"/>
      <c r="H35" s="179"/>
      <c r="I35" s="179"/>
      <c r="J35" s="179"/>
      <c r="P35" s="8"/>
    </row>
    <row r="36" spans="2:16" x14ac:dyDescent="0.25">
      <c r="B36" s="417"/>
      <c r="C36" s="417"/>
      <c r="D36" s="417"/>
      <c r="E36" s="417"/>
      <c r="F36" s="417"/>
    </row>
    <row r="37" spans="2:16" ht="25.9" customHeight="1" x14ac:dyDescent="0.25">
      <c r="B37" s="424" t="s">
        <v>174</v>
      </c>
      <c r="C37" s="424"/>
      <c r="D37" s="424"/>
      <c r="E37" s="424"/>
      <c r="F37" s="424"/>
    </row>
    <row r="38" spans="2:16" ht="13.9" customHeight="1" x14ac:dyDescent="0.25">
      <c r="B38" s="123"/>
      <c r="C38" s="226"/>
      <c r="D38" s="226"/>
      <c r="E38" s="226"/>
      <c r="F38" s="226"/>
    </row>
    <row r="39" spans="2:16" ht="25.9" customHeight="1" x14ac:dyDescent="0.25">
      <c r="B39" s="422" t="s">
        <v>264</v>
      </c>
      <c r="C39" s="422"/>
      <c r="D39" s="422"/>
      <c r="E39" s="422"/>
      <c r="F39" s="422"/>
    </row>
    <row r="40" spans="2:16" ht="14.65" customHeight="1" x14ac:dyDescent="0.25">
      <c r="B40" s="422"/>
      <c r="C40" s="422"/>
      <c r="D40" s="422"/>
      <c r="E40" s="422"/>
      <c r="F40" s="422"/>
    </row>
    <row r="41" spans="2:16" ht="13.9" customHeight="1" x14ac:dyDescent="0.25">
      <c r="B41" s="423"/>
      <c r="C41" s="423"/>
      <c r="D41" s="423"/>
      <c r="E41" s="423"/>
      <c r="F41" s="423"/>
    </row>
    <row r="42" spans="2:16" ht="13.9" customHeight="1" x14ac:dyDescent="0.25">
      <c r="B42" s="423"/>
      <c r="C42" s="423"/>
      <c r="D42" s="423"/>
      <c r="E42" s="423"/>
      <c r="F42" s="423"/>
    </row>
    <row r="43" spans="2:16" ht="13.9" customHeight="1" x14ac:dyDescent="0.25">
      <c r="B43" s="423"/>
      <c r="C43" s="423"/>
      <c r="D43" s="423"/>
      <c r="E43" s="423"/>
      <c r="F43" s="423"/>
    </row>
    <row r="44" spans="2:16" x14ac:dyDescent="0.25">
      <c r="B44" s="423"/>
      <c r="C44" s="423"/>
      <c r="D44" s="423"/>
      <c r="E44" s="423"/>
      <c r="F44" s="423"/>
    </row>
    <row r="45" spans="2:16" ht="30.2" customHeight="1" x14ac:dyDescent="0.25"/>
    <row r="46" spans="2:16" ht="15" customHeight="1" x14ac:dyDescent="0.25">
      <c r="C46" s="8"/>
      <c r="D46" s="8"/>
      <c r="E46" s="8"/>
      <c r="F46" s="8"/>
    </row>
    <row r="47" spans="2:16" x14ac:dyDescent="0.25">
      <c r="C47" s="8"/>
      <c r="D47" s="8"/>
      <c r="E47" s="8"/>
      <c r="F47" s="8"/>
    </row>
    <row r="48" spans="2:16" x14ac:dyDescent="0.25">
      <c r="C48" s="8"/>
      <c r="D48" s="8"/>
      <c r="E48" s="8"/>
      <c r="F48" s="8"/>
    </row>
    <row r="49" spans="3:11" x14ac:dyDescent="0.25">
      <c r="C49" s="8"/>
      <c r="D49" s="8"/>
      <c r="E49" s="8"/>
      <c r="F49" s="8"/>
    </row>
    <row r="50" spans="3:11" x14ac:dyDescent="0.25">
      <c r="F50" s="8"/>
    </row>
    <row r="51" spans="3:11" x14ac:dyDescent="0.25">
      <c r="F51" s="8"/>
    </row>
    <row r="52" spans="3:11" x14ac:dyDescent="0.25">
      <c r="F52" s="8"/>
      <c r="K52" s="8"/>
    </row>
    <row r="53" spans="3:11" x14ac:dyDescent="0.25">
      <c r="G53" s="8"/>
      <c r="H53" s="8"/>
      <c r="I53" s="8"/>
      <c r="J53" s="8"/>
      <c r="K53" s="8"/>
    </row>
    <row r="54" spans="3:11" x14ac:dyDescent="0.25">
      <c r="H54" s="8"/>
      <c r="I54" s="8"/>
      <c r="J54" s="8"/>
      <c r="K54" s="8"/>
    </row>
    <row r="55" spans="3:11" x14ac:dyDescent="0.25">
      <c r="H55" s="8"/>
      <c r="I55" s="8"/>
      <c r="J55" s="8"/>
      <c r="K55" s="8"/>
    </row>
    <row r="56" spans="3:11" x14ac:dyDescent="0.25">
      <c r="H56" s="8"/>
      <c r="I56" s="8"/>
      <c r="J56" s="8"/>
    </row>
  </sheetData>
  <mergeCells count="16">
    <mergeCell ref="H5:I5"/>
    <mergeCell ref="H3:I4"/>
    <mergeCell ref="K3:K4"/>
    <mergeCell ref="J3:J4"/>
    <mergeCell ref="B2:B3"/>
    <mergeCell ref="B39:F39"/>
    <mergeCell ref="B41:F41"/>
    <mergeCell ref="B42:F44"/>
    <mergeCell ref="B40:F40"/>
    <mergeCell ref="B37:F37"/>
    <mergeCell ref="B36:F36"/>
    <mergeCell ref="C6:D6"/>
    <mergeCell ref="B35:F35"/>
    <mergeCell ref="B34:F34"/>
    <mergeCell ref="B33:F33"/>
    <mergeCell ref="B32:F32"/>
  </mergeCells>
  <phoneticPr fontId="4" type="noConversion"/>
  <pageMargins left="0.7" right="0.7" top="0.75" bottom="0.75" header="0.3" footer="0.3"/>
  <pageSetup paperSize="9" orientation="portrait" horizont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0492C-A4E8-406F-A33C-1BBF656E14EB}">
  <sheetPr codeName="Sheet3">
    <tabColor rgb="FF008768"/>
    <pageSetUpPr fitToPage="1"/>
  </sheetPr>
  <dimension ref="A1:AN102"/>
  <sheetViews>
    <sheetView showGridLines="0" showZeros="0" zoomScale="80" zoomScaleNormal="80" zoomScaleSheetLayoutView="70" workbookViewId="0">
      <selection activeCell="K16" sqref="K16"/>
    </sheetView>
  </sheetViews>
  <sheetFormatPr defaultColWidth="9.140625" defaultRowHeight="12.75" x14ac:dyDescent="0.25"/>
  <cols>
    <col min="1" max="1" width="2.85546875" style="14" customWidth="1"/>
    <col min="2" max="2" width="30.7109375" style="14" customWidth="1"/>
    <col min="3" max="3" width="10.7109375" style="14" customWidth="1"/>
    <col min="4" max="4" width="12.140625" style="14" customWidth="1"/>
    <col min="5" max="5" width="9.140625" style="14" customWidth="1"/>
    <col min="6" max="6" width="11.28515625" style="14" bestFit="1" customWidth="1"/>
    <col min="7" max="7" width="10.85546875" style="14" customWidth="1"/>
    <col min="8" max="8" width="10.28515625" style="14" customWidth="1"/>
    <col min="9" max="9" width="10.85546875" style="14" customWidth="1"/>
    <col min="10" max="10" width="10.7109375" style="14" customWidth="1"/>
    <col min="11" max="13" width="10.85546875" style="14" customWidth="1"/>
    <col min="14" max="14" width="10.42578125" style="14" customWidth="1"/>
    <col min="15" max="15" width="11" style="14" bestFit="1" customWidth="1"/>
    <col min="16" max="16" width="11.85546875" style="14" customWidth="1"/>
    <col min="17" max="17" width="11.140625" style="22" customWidth="1"/>
    <col min="18" max="19" width="10.42578125" style="14" customWidth="1"/>
    <col min="20" max="21" width="13.7109375" style="14" customWidth="1"/>
    <col min="22" max="22" width="12.28515625" style="14" customWidth="1"/>
    <col min="23" max="23" width="11.85546875" style="14" customWidth="1"/>
    <col min="24" max="24" width="14.7109375" style="14" customWidth="1"/>
    <col min="25" max="25" width="12.85546875" style="14" customWidth="1"/>
    <col min="26" max="26" width="22" style="14" customWidth="1"/>
    <col min="27" max="27" width="17.7109375" style="14" customWidth="1"/>
    <col min="28" max="28" width="2.7109375" style="12" customWidth="1"/>
    <col min="29" max="33" width="9.140625" style="12"/>
    <col min="34" max="39" width="9.140625" style="12" customWidth="1"/>
    <col min="40" max="16384" width="9.140625" style="14"/>
  </cols>
  <sheetData>
    <row r="1" spans="2:40" ht="17.45" customHeight="1" thickBot="1" x14ac:dyDescent="0.3">
      <c r="B1" s="12"/>
      <c r="C1" s="12"/>
      <c r="D1" s="12"/>
      <c r="E1" s="12"/>
      <c r="F1" s="12"/>
      <c r="G1" s="12"/>
      <c r="H1" s="12"/>
      <c r="I1" s="12"/>
      <c r="J1" s="12"/>
      <c r="K1" s="12"/>
      <c r="L1" s="12"/>
      <c r="M1" s="12"/>
      <c r="N1" s="12"/>
      <c r="O1" s="12"/>
      <c r="P1" s="12"/>
      <c r="Q1" s="13"/>
      <c r="R1" s="12"/>
      <c r="S1" s="12"/>
      <c r="T1" s="12"/>
      <c r="U1" s="12"/>
      <c r="V1" s="12"/>
      <c r="W1" s="12"/>
      <c r="X1" s="12"/>
      <c r="Y1" s="12"/>
      <c r="Z1" s="12"/>
      <c r="AA1" s="12"/>
    </row>
    <row r="2" spans="2:40" ht="17.45" customHeight="1" thickBot="1" x14ac:dyDescent="0.3">
      <c r="B2" s="436" t="s">
        <v>193</v>
      </c>
      <c r="C2" s="436"/>
      <c r="D2" s="436"/>
      <c r="E2" s="436"/>
      <c r="F2" s="436"/>
      <c r="G2" s="436"/>
      <c r="H2" s="436"/>
      <c r="I2" s="436"/>
      <c r="J2" s="436"/>
      <c r="K2" s="436"/>
      <c r="L2" s="436"/>
      <c r="M2" s="436"/>
      <c r="N2" s="436"/>
      <c r="O2" s="436"/>
      <c r="P2" s="436"/>
      <c r="Q2" s="436"/>
      <c r="R2" s="436"/>
      <c r="S2" s="436"/>
      <c r="T2" s="436"/>
      <c r="U2" s="41"/>
      <c r="V2" s="25"/>
      <c r="W2" s="26"/>
      <c r="X2" s="26"/>
      <c r="Y2" s="26"/>
      <c r="Z2" s="28" t="str">
        <f>"Total "&amp;Summary!B13&amp;" before Overheads and Profit"</f>
        <v>Total Management before Overheads and Profit</v>
      </c>
      <c r="AA2" s="24">
        <f>AA76</f>
        <v>2.3000000000000001E-4</v>
      </c>
      <c r="AK2" s="15"/>
      <c r="AL2" s="15"/>
      <c r="AM2" s="15"/>
      <c r="AN2" s="16"/>
    </row>
    <row r="3" spans="2:40" ht="17.45" customHeight="1" thickBot="1" x14ac:dyDescent="0.3">
      <c r="B3" s="436"/>
      <c r="C3" s="436"/>
      <c r="D3" s="436"/>
      <c r="E3" s="436"/>
      <c r="F3" s="436"/>
      <c r="G3" s="436"/>
      <c r="H3" s="436"/>
      <c r="I3" s="436"/>
      <c r="J3" s="436"/>
      <c r="K3" s="436"/>
      <c r="L3" s="436"/>
      <c r="M3" s="436"/>
      <c r="N3" s="436"/>
      <c r="O3" s="436"/>
      <c r="P3" s="436"/>
      <c r="Q3" s="436"/>
      <c r="R3" s="436"/>
      <c r="S3" s="436"/>
      <c r="T3" s="436"/>
      <c r="U3" s="228"/>
      <c r="V3" s="229"/>
      <c r="W3" s="230"/>
      <c r="X3" s="23"/>
      <c r="Y3" s="23"/>
      <c r="Z3" s="174" t="s">
        <v>33</v>
      </c>
      <c r="AA3" s="83"/>
      <c r="AK3" s="15"/>
      <c r="AL3" s="15"/>
      <c r="AM3" s="15"/>
      <c r="AN3" s="16"/>
    </row>
    <row r="4" spans="2:40" ht="17.45" customHeight="1" thickBot="1" x14ac:dyDescent="0.3">
      <c r="B4" s="436"/>
      <c r="C4" s="436"/>
      <c r="D4" s="436"/>
      <c r="E4" s="436"/>
      <c r="F4" s="436"/>
      <c r="G4" s="436"/>
      <c r="H4" s="436"/>
      <c r="I4" s="436"/>
      <c r="J4" s="436"/>
      <c r="K4" s="436"/>
      <c r="L4" s="436"/>
      <c r="M4" s="436"/>
      <c r="N4" s="436"/>
      <c r="O4" s="436"/>
      <c r="P4" s="436"/>
      <c r="Q4" s="436"/>
      <c r="R4" s="436"/>
      <c r="S4" s="436"/>
      <c r="T4" s="436"/>
      <c r="V4" s="231"/>
      <c r="W4" s="29"/>
      <c r="X4" s="232"/>
      <c r="Y4" s="45" t="s">
        <v>34</v>
      </c>
      <c r="Z4" s="233">
        <f>Summary!J3</f>
        <v>0</v>
      </c>
      <c r="AA4" s="234">
        <f>AA2*Z4</f>
        <v>0</v>
      </c>
      <c r="AK4" s="15"/>
      <c r="AL4" s="15"/>
      <c r="AM4" s="15"/>
      <c r="AN4" s="16"/>
    </row>
    <row r="5" spans="2:40" ht="17.45" customHeight="1" thickBot="1" x14ac:dyDescent="0.3">
      <c r="B5" s="436"/>
      <c r="C5" s="436"/>
      <c r="D5" s="436"/>
      <c r="E5" s="436"/>
      <c r="F5" s="436"/>
      <c r="G5" s="436"/>
      <c r="H5" s="436"/>
      <c r="I5" s="436"/>
      <c r="J5" s="436"/>
      <c r="K5" s="436"/>
      <c r="L5" s="436"/>
      <c r="M5" s="436"/>
      <c r="N5" s="436"/>
      <c r="O5" s="436"/>
      <c r="P5" s="436"/>
      <c r="Q5" s="436"/>
      <c r="R5" s="436"/>
      <c r="S5" s="436"/>
      <c r="T5" s="436"/>
      <c r="V5" s="231"/>
      <c r="W5" s="29"/>
      <c r="X5" s="29"/>
      <c r="Y5" s="29"/>
      <c r="Z5" s="44" t="s">
        <v>35</v>
      </c>
      <c r="AA5" s="84">
        <f>AA4+AA2</f>
        <v>2.3000000000000001E-4</v>
      </c>
      <c r="AK5" s="15"/>
      <c r="AL5" s="15"/>
      <c r="AM5" s="15"/>
      <c r="AN5" s="16"/>
    </row>
    <row r="6" spans="2:40" ht="17.45" customHeight="1" thickBot="1" x14ac:dyDescent="0.3">
      <c r="B6" s="436"/>
      <c r="C6" s="436"/>
      <c r="D6" s="436"/>
      <c r="E6" s="436"/>
      <c r="F6" s="436"/>
      <c r="G6" s="436"/>
      <c r="H6" s="436"/>
      <c r="I6" s="436"/>
      <c r="J6" s="436"/>
      <c r="K6" s="436"/>
      <c r="L6" s="436"/>
      <c r="M6" s="436"/>
      <c r="N6" s="436"/>
      <c r="O6" s="436"/>
      <c r="P6" s="436"/>
      <c r="Q6" s="436"/>
      <c r="R6" s="436"/>
      <c r="S6" s="436"/>
      <c r="T6" s="436"/>
      <c r="V6" s="231"/>
      <c r="W6" s="29"/>
      <c r="X6" s="232"/>
      <c r="Y6" s="45" t="s">
        <v>36</v>
      </c>
      <c r="Z6" s="176">
        <f>Summary!J5</f>
        <v>0</v>
      </c>
      <c r="AA6" s="235">
        <f>AA5*Z6</f>
        <v>0</v>
      </c>
      <c r="AK6" s="15"/>
      <c r="AL6" s="15"/>
      <c r="AM6" s="15"/>
      <c r="AN6" s="16"/>
    </row>
    <row r="7" spans="2:40" ht="17.45" customHeight="1" thickBot="1" x14ac:dyDescent="0.3">
      <c r="B7" s="436"/>
      <c r="C7" s="436"/>
      <c r="D7" s="436"/>
      <c r="E7" s="436"/>
      <c r="F7" s="436"/>
      <c r="G7" s="436"/>
      <c r="H7" s="436"/>
      <c r="I7" s="436"/>
      <c r="J7" s="436"/>
      <c r="K7" s="436"/>
      <c r="L7" s="436"/>
      <c r="M7" s="436"/>
      <c r="N7" s="436"/>
      <c r="O7" s="436"/>
      <c r="P7" s="436"/>
      <c r="Q7" s="436"/>
      <c r="R7" s="436"/>
      <c r="S7" s="436"/>
      <c r="T7" s="436"/>
      <c r="V7" s="76"/>
      <c r="W7" s="77"/>
      <c r="X7" s="77"/>
      <c r="Y7" s="77"/>
      <c r="Z7" s="85" t="str">
        <f>"Total price for " &amp;Summary!B13</f>
        <v>Total price for Management</v>
      </c>
      <c r="AA7" s="24">
        <f>AA6+AA5</f>
        <v>2.3000000000000001E-4</v>
      </c>
      <c r="AK7" s="15"/>
      <c r="AL7" s="15"/>
      <c r="AM7" s="15"/>
      <c r="AN7" s="16"/>
    </row>
    <row r="8" spans="2:40" ht="13.5" thickBot="1" x14ac:dyDescent="0.3">
      <c r="B8" s="12"/>
      <c r="C8" s="12"/>
      <c r="D8" s="12"/>
      <c r="E8" s="12"/>
      <c r="F8" s="12"/>
      <c r="G8" s="12"/>
      <c r="H8" s="12"/>
      <c r="I8" s="12"/>
      <c r="J8" s="12"/>
      <c r="K8" s="12"/>
      <c r="L8" s="12"/>
      <c r="M8" s="12"/>
      <c r="N8" s="12"/>
      <c r="O8" s="12"/>
      <c r="P8" s="12"/>
      <c r="Q8" s="13"/>
      <c r="R8" s="12"/>
      <c r="S8" s="12"/>
      <c r="T8" s="12"/>
      <c r="U8" s="12"/>
      <c r="V8" s="12"/>
      <c r="W8" s="12"/>
      <c r="X8" s="12"/>
      <c r="Y8" s="12"/>
      <c r="Z8" s="12"/>
      <c r="AA8" s="12"/>
      <c r="AK8" s="15"/>
      <c r="AL8" s="15"/>
      <c r="AM8" s="15"/>
      <c r="AN8" s="16"/>
    </row>
    <row r="9" spans="2:40" s="19" customFormat="1" ht="34.9" customHeight="1" x14ac:dyDescent="0.25">
      <c r="B9" s="468" t="s">
        <v>17</v>
      </c>
      <c r="C9" s="469"/>
      <c r="D9" s="469"/>
      <c r="E9" s="469"/>
      <c r="F9" s="469"/>
      <c r="G9" s="469"/>
      <c r="H9" s="469"/>
      <c r="I9" s="469"/>
      <c r="J9" s="469"/>
      <c r="K9" s="469"/>
      <c r="L9" s="469"/>
      <c r="M9" s="469"/>
      <c r="N9" s="469"/>
      <c r="O9" s="469"/>
      <c r="P9" s="469"/>
      <c r="Q9" s="469"/>
      <c r="R9" s="469"/>
      <c r="S9" s="469"/>
      <c r="T9" s="469"/>
      <c r="U9" s="469"/>
      <c r="V9" s="470"/>
      <c r="W9" s="470"/>
      <c r="X9" s="470"/>
      <c r="Y9" s="470"/>
      <c r="Z9" s="470"/>
      <c r="AA9" s="471"/>
      <c r="AB9" s="17"/>
      <c r="AC9" s="17"/>
      <c r="AD9" s="17"/>
      <c r="AE9" s="17"/>
      <c r="AF9" s="17"/>
      <c r="AG9" s="17"/>
      <c r="AH9" s="17"/>
      <c r="AI9" s="17"/>
      <c r="AJ9" s="17"/>
      <c r="AK9" s="15"/>
      <c r="AL9" s="15"/>
      <c r="AM9" s="15"/>
      <c r="AN9" s="18"/>
    </row>
    <row r="10" spans="2:40" ht="100.9" customHeight="1" x14ac:dyDescent="0.25">
      <c r="B10" s="86" t="s">
        <v>37</v>
      </c>
      <c r="C10" s="71" t="s">
        <v>38</v>
      </c>
      <c r="D10" s="71" t="s">
        <v>39</v>
      </c>
      <c r="E10" s="71" t="s">
        <v>40</v>
      </c>
      <c r="F10" s="87" t="s">
        <v>41</v>
      </c>
      <c r="G10" s="71" t="s">
        <v>194</v>
      </c>
      <c r="H10" s="71" t="s">
        <v>42</v>
      </c>
      <c r="I10" s="71" t="s">
        <v>194</v>
      </c>
      <c r="J10" s="71" t="s">
        <v>43</v>
      </c>
      <c r="K10" s="71" t="s">
        <v>44</v>
      </c>
      <c r="L10" s="71" t="s">
        <v>45</v>
      </c>
      <c r="M10" s="71" t="s">
        <v>195</v>
      </c>
      <c r="N10" s="71" t="s">
        <v>46</v>
      </c>
      <c r="O10" s="71" t="s">
        <v>196</v>
      </c>
      <c r="P10" s="71" t="s">
        <v>47</v>
      </c>
      <c r="Q10" s="71" t="s">
        <v>48</v>
      </c>
      <c r="R10" s="71" t="s">
        <v>49</v>
      </c>
      <c r="S10" s="71" t="s">
        <v>197</v>
      </c>
      <c r="T10" s="71" t="s">
        <v>50</v>
      </c>
      <c r="U10" s="71" t="s">
        <v>198</v>
      </c>
      <c r="V10" s="71" t="s">
        <v>51</v>
      </c>
      <c r="W10" s="71" t="s">
        <v>199</v>
      </c>
      <c r="X10" s="71" t="s">
        <v>52</v>
      </c>
      <c r="Y10" s="71" t="s">
        <v>53</v>
      </c>
      <c r="Z10" s="71" t="s">
        <v>54</v>
      </c>
      <c r="AA10" s="80" t="s">
        <v>200</v>
      </c>
      <c r="AK10" s="15"/>
      <c r="AL10" s="15"/>
      <c r="AM10" s="15"/>
      <c r="AN10" s="16"/>
    </row>
    <row r="11" spans="2:40" x14ac:dyDescent="0.25">
      <c r="B11" s="142" t="s">
        <v>214</v>
      </c>
      <c r="C11" s="143"/>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5"/>
      <c r="AK11" s="15"/>
      <c r="AL11" s="15"/>
      <c r="AM11" s="15"/>
      <c r="AN11" s="16"/>
    </row>
    <row r="12" spans="2:40" ht="15" x14ac:dyDescent="0.25">
      <c r="B12" s="236"/>
      <c r="C12" s="237">
        <v>0.01</v>
      </c>
      <c r="D12" s="238">
        <f>IF(C12="","",F12/C12)</f>
        <v>9.9999999999999991E-5</v>
      </c>
      <c r="E12" s="239">
        <f>C12/2080</f>
        <v>4.8076923076923079E-6</v>
      </c>
      <c r="F12" s="240">
        <v>9.9999999999999995E-7</v>
      </c>
      <c r="G12" s="38">
        <f>(F12/$E$12)</f>
        <v>0.20799999999999999</v>
      </c>
      <c r="H12" s="240">
        <v>9.9999999999999995E-7</v>
      </c>
      <c r="I12" s="38">
        <f>(H12/$E$12)</f>
        <v>0.20799999999999999</v>
      </c>
      <c r="J12" s="240">
        <v>9.9999999999999995E-7</v>
      </c>
      <c r="K12" s="30">
        <f>J12/F12</f>
        <v>1</v>
      </c>
      <c r="L12" s="240">
        <v>9.9999999999999995E-7</v>
      </c>
      <c r="M12" s="39">
        <f>(L12/E12)</f>
        <v>0.20799999999999999</v>
      </c>
      <c r="N12" s="240">
        <v>9.9999999999999995E-7</v>
      </c>
      <c r="O12" s="38">
        <f>(N12/E12)</f>
        <v>0.20799999999999999</v>
      </c>
      <c r="P12" s="241">
        <v>0</v>
      </c>
      <c r="Q12" s="36">
        <f t="shared" ref="Q12:Q34" si="0">P12/F12</f>
        <v>0</v>
      </c>
      <c r="R12" s="240">
        <v>9.9999999999999995E-7</v>
      </c>
      <c r="S12" s="38">
        <f>(R12/$E$12)</f>
        <v>0.20799999999999999</v>
      </c>
      <c r="T12" s="240">
        <v>9.9999999999999995E-7</v>
      </c>
      <c r="U12" s="38">
        <f>(T12/E12)</f>
        <v>0.20799999999999999</v>
      </c>
      <c r="V12" s="240">
        <v>9.9999999999999995E-7</v>
      </c>
      <c r="W12" s="38">
        <f>(V12/E12)</f>
        <v>0.20799999999999999</v>
      </c>
      <c r="X12" s="240">
        <v>9.9999999999999995E-7</v>
      </c>
      <c r="Y12" s="240">
        <v>9.9999999999999995E-7</v>
      </c>
      <c r="Z12" s="240"/>
      <c r="AA12" s="242">
        <f>SUM(F12+H12+J12+L12+N12+P12+R12+T12+V12+X12+Y12)</f>
        <v>1.0000000000000001E-5</v>
      </c>
      <c r="AB12" s="119">
        <f>SUM(C12*E12)</f>
        <v>4.8076923076923078E-8</v>
      </c>
      <c r="AK12" s="15"/>
      <c r="AL12" s="15"/>
      <c r="AM12" s="15"/>
      <c r="AN12" s="16"/>
    </row>
    <row r="13" spans="2:40" ht="15" x14ac:dyDescent="0.25">
      <c r="B13" s="236"/>
      <c r="C13" s="237">
        <v>0.01</v>
      </c>
      <c r="D13" s="238">
        <f>IF(C13="","",F13/C13)</f>
        <v>9.9999999999999991E-5</v>
      </c>
      <c r="E13" s="239">
        <f t="shared" ref="E13:E34" si="1">C13/2080</f>
        <v>4.8076923076923079E-6</v>
      </c>
      <c r="F13" s="240">
        <v>9.9999999999999995E-7</v>
      </c>
      <c r="G13" s="38">
        <f>(F13/E13)</f>
        <v>0.20799999999999999</v>
      </c>
      <c r="H13" s="240">
        <v>9.9999999999999995E-7</v>
      </c>
      <c r="I13" s="38">
        <f>(H13/E13)</f>
        <v>0.20799999999999999</v>
      </c>
      <c r="J13" s="240">
        <v>9.9999999999999995E-7</v>
      </c>
      <c r="K13" s="30">
        <f>J13/F13</f>
        <v>1</v>
      </c>
      <c r="L13" s="240">
        <v>9.9999999999999995E-7</v>
      </c>
      <c r="M13" s="39">
        <f>(L13/E13)</f>
        <v>0.20799999999999999</v>
      </c>
      <c r="N13" s="240">
        <v>9.9999999999999995E-7</v>
      </c>
      <c r="O13" s="38">
        <f>(N13/E13)</f>
        <v>0.20799999999999999</v>
      </c>
      <c r="P13" s="241">
        <v>0</v>
      </c>
      <c r="Q13" s="36">
        <f t="shared" si="0"/>
        <v>0</v>
      </c>
      <c r="R13" s="240">
        <v>9.9999999999999995E-7</v>
      </c>
      <c r="S13" s="38">
        <f>(R13/E13)</f>
        <v>0.20799999999999999</v>
      </c>
      <c r="T13" s="240">
        <v>9.9999999999999995E-7</v>
      </c>
      <c r="U13" s="38">
        <f>(T13/E13)</f>
        <v>0.20799999999999999</v>
      </c>
      <c r="V13" s="240">
        <v>9.9999999999999995E-7</v>
      </c>
      <c r="W13" s="38">
        <f>(V13/E13)</f>
        <v>0.20799999999999999</v>
      </c>
      <c r="X13" s="240">
        <v>9.9999999999999995E-7</v>
      </c>
      <c r="Y13" s="240">
        <v>9.9999999999999995E-7</v>
      </c>
      <c r="Z13" s="240"/>
      <c r="AA13" s="242">
        <f>SUM(F13+H13+J13+L13+N13+P13+R13+T13+V13+X13+Y13)</f>
        <v>1.0000000000000001E-5</v>
      </c>
      <c r="AB13" s="119">
        <f t="shared" ref="AB13:AB35" si="2">SUM(C13*E13)</f>
        <v>4.8076923076923078E-8</v>
      </c>
      <c r="AK13" s="15"/>
      <c r="AL13" s="15"/>
      <c r="AM13" s="15"/>
      <c r="AN13" s="16"/>
    </row>
    <row r="14" spans="2:40" ht="15" x14ac:dyDescent="0.25">
      <c r="B14" s="236"/>
      <c r="C14" s="237">
        <v>0.01</v>
      </c>
      <c r="D14" s="238">
        <f t="shared" ref="D14:D34" si="3">IF(C14="","",F14/C14)</f>
        <v>9.9999999999999991E-5</v>
      </c>
      <c r="E14" s="239">
        <f t="shared" si="1"/>
        <v>4.8076923076923079E-6</v>
      </c>
      <c r="F14" s="240">
        <v>9.9999999999999995E-7</v>
      </c>
      <c r="G14" s="38">
        <f>(F14/E14)</f>
        <v>0.20799999999999999</v>
      </c>
      <c r="H14" s="240">
        <v>9.9999999999999995E-7</v>
      </c>
      <c r="I14" s="38">
        <f>(H14/E14)</f>
        <v>0.20799999999999999</v>
      </c>
      <c r="J14" s="240">
        <v>9.9999999999999995E-7</v>
      </c>
      <c r="K14" s="30">
        <f>J14/F14</f>
        <v>1</v>
      </c>
      <c r="L14" s="240">
        <v>9.9999999999999995E-7</v>
      </c>
      <c r="M14" s="39">
        <f>(L14/E14)</f>
        <v>0.20799999999999999</v>
      </c>
      <c r="N14" s="240">
        <v>9.9999999999999995E-7</v>
      </c>
      <c r="O14" s="38">
        <f>(N14/E14)</f>
        <v>0.20799999999999999</v>
      </c>
      <c r="P14" s="241">
        <v>0</v>
      </c>
      <c r="Q14" s="36">
        <f t="shared" si="0"/>
        <v>0</v>
      </c>
      <c r="R14" s="240">
        <v>9.9999999999999995E-7</v>
      </c>
      <c r="S14" s="38">
        <f>(R14/E14)</f>
        <v>0.20799999999999999</v>
      </c>
      <c r="T14" s="240">
        <v>9.9999999999999995E-7</v>
      </c>
      <c r="U14" s="38">
        <f t="shared" ref="U14:U34" si="4">(T14/E14)</f>
        <v>0.20799999999999999</v>
      </c>
      <c r="V14" s="240">
        <v>9.9999999999999995E-7</v>
      </c>
      <c r="W14" s="38">
        <f t="shared" ref="W14:W34" si="5">(V14/E14)</f>
        <v>0.20799999999999999</v>
      </c>
      <c r="X14" s="240">
        <v>9.9999999999999995E-7</v>
      </c>
      <c r="Y14" s="240">
        <v>9.9999999999999995E-7</v>
      </c>
      <c r="Z14" s="240"/>
      <c r="AA14" s="242">
        <f t="shared" ref="AA14:AA34" si="6">SUM(F14+H14+J14+L14+N14+P14+R14+T14+V14+X14+Y14)</f>
        <v>1.0000000000000001E-5</v>
      </c>
      <c r="AB14" s="119">
        <f t="shared" si="2"/>
        <v>4.8076923076923078E-8</v>
      </c>
      <c r="AK14" s="15"/>
      <c r="AL14" s="15"/>
      <c r="AM14" s="15"/>
      <c r="AN14" s="16"/>
    </row>
    <row r="15" spans="2:40" ht="15" x14ac:dyDescent="0.25">
      <c r="B15" s="236"/>
      <c r="C15" s="237">
        <v>0.01</v>
      </c>
      <c r="D15" s="238">
        <f t="shared" si="3"/>
        <v>9.9999999999999991E-5</v>
      </c>
      <c r="E15" s="243">
        <f t="shared" si="1"/>
        <v>4.8076923076923079E-6</v>
      </c>
      <c r="F15" s="240">
        <v>9.9999999999999995E-7</v>
      </c>
      <c r="G15" s="38">
        <f t="shared" ref="G15:G34" si="7">(F15/E15)</f>
        <v>0.20799999999999999</v>
      </c>
      <c r="H15" s="240">
        <v>9.9999999999999995E-7</v>
      </c>
      <c r="I15" s="38">
        <f t="shared" ref="I15:I34" si="8">(H15/E15)</f>
        <v>0.20799999999999999</v>
      </c>
      <c r="J15" s="240">
        <v>9.9999999999999995E-7</v>
      </c>
      <c r="K15" s="30">
        <f>J15/F15</f>
        <v>1</v>
      </c>
      <c r="L15" s="240">
        <v>9.9999999999999995E-7</v>
      </c>
      <c r="M15" s="39">
        <f>(L15/E15)</f>
        <v>0.20799999999999999</v>
      </c>
      <c r="N15" s="240">
        <v>9.9999999999999995E-7</v>
      </c>
      <c r="O15" s="38">
        <f t="shared" ref="O15:O34" si="9">(N15/E15)</f>
        <v>0.20799999999999999</v>
      </c>
      <c r="P15" s="241">
        <v>0</v>
      </c>
      <c r="Q15" s="31">
        <f t="shared" si="0"/>
        <v>0</v>
      </c>
      <c r="R15" s="240">
        <v>9.9999999999999995E-7</v>
      </c>
      <c r="S15" s="38">
        <f t="shared" ref="S15:S34" si="10">(R15/E15)</f>
        <v>0.20799999999999999</v>
      </c>
      <c r="T15" s="240">
        <v>9.9999999999999995E-7</v>
      </c>
      <c r="U15" s="38">
        <f t="shared" si="4"/>
        <v>0.20799999999999999</v>
      </c>
      <c r="V15" s="240">
        <v>9.9999999999999995E-7</v>
      </c>
      <c r="W15" s="38">
        <f t="shared" si="5"/>
        <v>0.20799999999999999</v>
      </c>
      <c r="X15" s="240">
        <v>9.9999999999999995E-7</v>
      </c>
      <c r="Y15" s="240">
        <v>9.9999999999999995E-7</v>
      </c>
      <c r="Z15" s="240"/>
      <c r="AA15" s="242">
        <f>SUM(F15+H15+J15+L15+N15+P15+R15+T15+V15+X15+Y15)</f>
        <v>1.0000000000000001E-5</v>
      </c>
      <c r="AB15" s="119">
        <f t="shared" si="2"/>
        <v>4.8076923076923078E-8</v>
      </c>
      <c r="AK15" s="15"/>
      <c r="AL15" s="15"/>
      <c r="AM15" s="15"/>
      <c r="AN15" s="16"/>
    </row>
    <row r="16" spans="2:40" ht="15" x14ac:dyDescent="0.25">
      <c r="B16" s="236"/>
      <c r="C16" s="237">
        <v>0.01</v>
      </c>
      <c r="D16" s="238">
        <f t="shared" si="3"/>
        <v>9.9999999999999991E-5</v>
      </c>
      <c r="E16" s="243">
        <f t="shared" si="1"/>
        <v>4.8076923076923079E-6</v>
      </c>
      <c r="F16" s="240">
        <v>9.9999999999999995E-7</v>
      </c>
      <c r="G16" s="38">
        <f t="shared" si="7"/>
        <v>0.20799999999999999</v>
      </c>
      <c r="H16" s="240">
        <v>9.9999999999999995E-7</v>
      </c>
      <c r="I16" s="38">
        <f t="shared" si="8"/>
        <v>0.20799999999999999</v>
      </c>
      <c r="J16" s="240">
        <v>9.9999999999999995E-7</v>
      </c>
      <c r="K16" s="30">
        <f>J16/F16</f>
        <v>1</v>
      </c>
      <c r="L16" s="240">
        <v>9.9999999999999995E-7</v>
      </c>
      <c r="M16" s="39">
        <f t="shared" ref="M16:M34" si="11">(L16/E16)</f>
        <v>0.20799999999999999</v>
      </c>
      <c r="N16" s="240">
        <v>9.9999999999999995E-7</v>
      </c>
      <c r="O16" s="38">
        <f t="shared" si="9"/>
        <v>0.20799999999999999</v>
      </c>
      <c r="P16" s="241">
        <v>0</v>
      </c>
      <c r="Q16" s="31">
        <f t="shared" si="0"/>
        <v>0</v>
      </c>
      <c r="R16" s="240">
        <v>9.9999999999999995E-7</v>
      </c>
      <c r="S16" s="38">
        <f t="shared" si="10"/>
        <v>0.20799999999999999</v>
      </c>
      <c r="T16" s="240">
        <v>9.9999999999999995E-7</v>
      </c>
      <c r="U16" s="38">
        <f t="shared" si="4"/>
        <v>0.20799999999999999</v>
      </c>
      <c r="V16" s="240">
        <v>9.9999999999999995E-7</v>
      </c>
      <c r="W16" s="38">
        <f t="shared" si="5"/>
        <v>0.20799999999999999</v>
      </c>
      <c r="X16" s="240">
        <v>9.9999999999999995E-7</v>
      </c>
      <c r="Y16" s="240">
        <v>9.9999999999999995E-7</v>
      </c>
      <c r="Z16" s="240"/>
      <c r="AA16" s="242">
        <f t="shared" si="6"/>
        <v>1.0000000000000001E-5</v>
      </c>
      <c r="AB16" s="119">
        <f t="shared" si="2"/>
        <v>4.8076923076923078E-8</v>
      </c>
      <c r="AK16" s="15"/>
      <c r="AL16" s="15"/>
      <c r="AM16" s="15"/>
      <c r="AN16" s="16"/>
    </row>
    <row r="17" spans="2:40" ht="15" x14ac:dyDescent="0.25">
      <c r="B17" s="236"/>
      <c r="C17" s="237">
        <v>0.01</v>
      </c>
      <c r="D17" s="238">
        <f t="shared" si="3"/>
        <v>9.9999999999999991E-5</v>
      </c>
      <c r="E17" s="243">
        <f t="shared" si="1"/>
        <v>4.8076923076923079E-6</v>
      </c>
      <c r="F17" s="240">
        <v>9.9999999999999995E-7</v>
      </c>
      <c r="G17" s="38">
        <f t="shared" si="7"/>
        <v>0.20799999999999999</v>
      </c>
      <c r="H17" s="240">
        <v>9.9999999999999995E-7</v>
      </c>
      <c r="I17" s="38">
        <f t="shared" si="8"/>
        <v>0.20799999999999999</v>
      </c>
      <c r="J17" s="240">
        <v>9.9999999999999995E-7</v>
      </c>
      <c r="K17" s="30">
        <f t="shared" ref="K17:K34" si="12">J17/F17</f>
        <v>1</v>
      </c>
      <c r="L17" s="240">
        <v>9.9999999999999995E-7</v>
      </c>
      <c r="M17" s="39">
        <f t="shared" si="11"/>
        <v>0.20799999999999999</v>
      </c>
      <c r="N17" s="240">
        <v>9.9999999999999995E-7</v>
      </c>
      <c r="O17" s="38">
        <f t="shared" si="9"/>
        <v>0.20799999999999999</v>
      </c>
      <c r="P17" s="241">
        <v>0</v>
      </c>
      <c r="Q17" s="31">
        <f t="shared" si="0"/>
        <v>0</v>
      </c>
      <c r="R17" s="240">
        <v>9.9999999999999995E-7</v>
      </c>
      <c r="S17" s="38">
        <f t="shared" si="10"/>
        <v>0.20799999999999999</v>
      </c>
      <c r="T17" s="240">
        <v>9.9999999999999995E-7</v>
      </c>
      <c r="U17" s="38">
        <f t="shared" si="4"/>
        <v>0.20799999999999999</v>
      </c>
      <c r="V17" s="240">
        <v>9.9999999999999995E-7</v>
      </c>
      <c r="W17" s="38">
        <f t="shared" si="5"/>
        <v>0.20799999999999999</v>
      </c>
      <c r="X17" s="240">
        <v>9.9999999999999995E-7</v>
      </c>
      <c r="Y17" s="240">
        <v>9.9999999999999995E-7</v>
      </c>
      <c r="Z17" s="240"/>
      <c r="AA17" s="242">
        <f t="shared" si="6"/>
        <v>1.0000000000000001E-5</v>
      </c>
      <c r="AB17" s="119">
        <f t="shared" si="2"/>
        <v>4.8076923076923078E-8</v>
      </c>
      <c r="AK17" s="15"/>
      <c r="AL17" s="15"/>
      <c r="AM17" s="15"/>
      <c r="AN17" s="16"/>
    </row>
    <row r="18" spans="2:40" ht="15" x14ac:dyDescent="0.25">
      <c r="B18" s="236"/>
      <c r="C18" s="237">
        <v>0.01</v>
      </c>
      <c r="D18" s="238">
        <f t="shared" si="3"/>
        <v>9.9999999999999991E-5</v>
      </c>
      <c r="E18" s="243">
        <f t="shared" si="1"/>
        <v>4.8076923076923079E-6</v>
      </c>
      <c r="F18" s="240">
        <v>9.9999999999999995E-7</v>
      </c>
      <c r="G18" s="38">
        <f t="shared" si="7"/>
        <v>0.20799999999999999</v>
      </c>
      <c r="H18" s="240">
        <v>9.9999999999999995E-7</v>
      </c>
      <c r="I18" s="38">
        <f t="shared" si="8"/>
        <v>0.20799999999999999</v>
      </c>
      <c r="J18" s="240">
        <v>9.9999999999999995E-7</v>
      </c>
      <c r="K18" s="30">
        <f t="shared" si="12"/>
        <v>1</v>
      </c>
      <c r="L18" s="240">
        <v>9.9999999999999995E-7</v>
      </c>
      <c r="M18" s="39">
        <f t="shared" si="11"/>
        <v>0.20799999999999999</v>
      </c>
      <c r="N18" s="240">
        <v>9.9999999999999995E-7</v>
      </c>
      <c r="O18" s="38">
        <f t="shared" si="9"/>
        <v>0.20799999999999999</v>
      </c>
      <c r="P18" s="241">
        <v>0</v>
      </c>
      <c r="Q18" s="31">
        <f t="shared" si="0"/>
        <v>0</v>
      </c>
      <c r="R18" s="240">
        <v>9.9999999999999995E-7</v>
      </c>
      <c r="S18" s="38">
        <f t="shared" si="10"/>
        <v>0.20799999999999999</v>
      </c>
      <c r="T18" s="240">
        <v>9.9999999999999995E-7</v>
      </c>
      <c r="U18" s="38">
        <f t="shared" si="4"/>
        <v>0.20799999999999999</v>
      </c>
      <c r="V18" s="240">
        <v>9.9999999999999995E-7</v>
      </c>
      <c r="W18" s="38">
        <f t="shared" si="5"/>
        <v>0.20799999999999999</v>
      </c>
      <c r="X18" s="240">
        <v>9.9999999999999995E-7</v>
      </c>
      <c r="Y18" s="240">
        <v>9.9999999999999995E-7</v>
      </c>
      <c r="Z18" s="240"/>
      <c r="AA18" s="242">
        <f t="shared" si="6"/>
        <v>1.0000000000000001E-5</v>
      </c>
      <c r="AB18" s="119">
        <f t="shared" si="2"/>
        <v>4.8076923076923078E-8</v>
      </c>
      <c r="AK18" s="15"/>
      <c r="AL18" s="15"/>
      <c r="AM18" s="15"/>
      <c r="AN18" s="16"/>
    </row>
    <row r="19" spans="2:40" ht="15" x14ac:dyDescent="0.25">
      <c r="B19" s="236"/>
      <c r="C19" s="237">
        <v>0.01</v>
      </c>
      <c r="D19" s="238">
        <f t="shared" si="3"/>
        <v>9.9999999999999991E-5</v>
      </c>
      <c r="E19" s="243">
        <f t="shared" si="1"/>
        <v>4.8076923076923079E-6</v>
      </c>
      <c r="F19" s="240">
        <v>9.9999999999999995E-7</v>
      </c>
      <c r="G19" s="38">
        <f t="shared" si="7"/>
        <v>0.20799999999999999</v>
      </c>
      <c r="H19" s="240">
        <v>9.9999999999999995E-7</v>
      </c>
      <c r="I19" s="38">
        <f t="shared" si="8"/>
        <v>0.20799999999999999</v>
      </c>
      <c r="J19" s="240">
        <v>9.9999999999999995E-7</v>
      </c>
      <c r="K19" s="30">
        <f t="shared" si="12"/>
        <v>1</v>
      </c>
      <c r="L19" s="240">
        <v>9.9999999999999995E-7</v>
      </c>
      <c r="M19" s="39">
        <f t="shared" si="11"/>
        <v>0.20799999999999999</v>
      </c>
      <c r="N19" s="240">
        <v>9.9999999999999995E-7</v>
      </c>
      <c r="O19" s="38">
        <f t="shared" si="9"/>
        <v>0.20799999999999999</v>
      </c>
      <c r="P19" s="241">
        <v>0</v>
      </c>
      <c r="Q19" s="31">
        <f t="shared" si="0"/>
        <v>0</v>
      </c>
      <c r="R19" s="240">
        <v>9.9999999999999995E-7</v>
      </c>
      <c r="S19" s="38">
        <f t="shared" si="10"/>
        <v>0.20799999999999999</v>
      </c>
      <c r="T19" s="240">
        <v>9.9999999999999995E-7</v>
      </c>
      <c r="U19" s="38">
        <f t="shared" si="4"/>
        <v>0.20799999999999999</v>
      </c>
      <c r="V19" s="240">
        <v>9.9999999999999995E-7</v>
      </c>
      <c r="W19" s="38">
        <f t="shared" si="5"/>
        <v>0.20799999999999999</v>
      </c>
      <c r="X19" s="240">
        <v>9.9999999999999995E-7</v>
      </c>
      <c r="Y19" s="240">
        <v>9.9999999999999995E-7</v>
      </c>
      <c r="Z19" s="240"/>
      <c r="AA19" s="242">
        <f t="shared" si="6"/>
        <v>1.0000000000000001E-5</v>
      </c>
      <c r="AB19" s="119">
        <f t="shared" si="2"/>
        <v>4.8076923076923078E-8</v>
      </c>
      <c r="AK19" s="15"/>
      <c r="AL19" s="15"/>
      <c r="AM19" s="15"/>
      <c r="AN19" s="16"/>
    </row>
    <row r="20" spans="2:40" ht="15" x14ac:dyDescent="0.25">
      <c r="B20" s="236"/>
      <c r="C20" s="237">
        <v>0.01</v>
      </c>
      <c r="D20" s="238">
        <f t="shared" si="3"/>
        <v>9.9999999999999991E-5</v>
      </c>
      <c r="E20" s="243">
        <f t="shared" si="1"/>
        <v>4.8076923076923079E-6</v>
      </c>
      <c r="F20" s="240">
        <v>9.9999999999999995E-7</v>
      </c>
      <c r="G20" s="38">
        <f t="shared" si="7"/>
        <v>0.20799999999999999</v>
      </c>
      <c r="H20" s="240">
        <v>9.9999999999999995E-7</v>
      </c>
      <c r="I20" s="38">
        <f t="shared" si="8"/>
        <v>0.20799999999999999</v>
      </c>
      <c r="J20" s="240">
        <v>9.9999999999999995E-7</v>
      </c>
      <c r="K20" s="30">
        <f t="shared" si="12"/>
        <v>1</v>
      </c>
      <c r="L20" s="240">
        <v>9.9999999999999995E-7</v>
      </c>
      <c r="M20" s="39">
        <f t="shared" si="11"/>
        <v>0.20799999999999999</v>
      </c>
      <c r="N20" s="240">
        <v>9.9999999999999995E-7</v>
      </c>
      <c r="O20" s="38">
        <f t="shared" si="9"/>
        <v>0.20799999999999999</v>
      </c>
      <c r="P20" s="241">
        <v>0</v>
      </c>
      <c r="Q20" s="31">
        <f t="shared" si="0"/>
        <v>0</v>
      </c>
      <c r="R20" s="240">
        <v>9.9999999999999995E-7</v>
      </c>
      <c r="S20" s="38">
        <f t="shared" si="10"/>
        <v>0.20799999999999999</v>
      </c>
      <c r="T20" s="240">
        <v>9.9999999999999995E-7</v>
      </c>
      <c r="U20" s="38">
        <f t="shared" si="4"/>
        <v>0.20799999999999999</v>
      </c>
      <c r="V20" s="240">
        <v>9.9999999999999995E-7</v>
      </c>
      <c r="W20" s="38">
        <f t="shared" si="5"/>
        <v>0.20799999999999999</v>
      </c>
      <c r="X20" s="240">
        <v>9.9999999999999995E-7</v>
      </c>
      <c r="Y20" s="240">
        <v>9.9999999999999995E-7</v>
      </c>
      <c r="Z20" s="240"/>
      <c r="AA20" s="242">
        <f t="shared" si="6"/>
        <v>1.0000000000000001E-5</v>
      </c>
      <c r="AB20" s="119">
        <f t="shared" si="2"/>
        <v>4.8076923076923078E-8</v>
      </c>
      <c r="AK20" s="15"/>
      <c r="AL20" s="15"/>
      <c r="AM20" s="15"/>
      <c r="AN20" s="16"/>
    </row>
    <row r="21" spans="2:40" ht="15" x14ac:dyDescent="0.25">
      <c r="B21" s="236"/>
      <c r="C21" s="237">
        <v>0.01</v>
      </c>
      <c r="D21" s="238">
        <f t="shared" si="3"/>
        <v>9.9999999999999991E-5</v>
      </c>
      <c r="E21" s="243">
        <f t="shared" si="1"/>
        <v>4.8076923076923079E-6</v>
      </c>
      <c r="F21" s="240">
        <v>9.9999999999999995E-7</v>
      </c>
      <c r="G21" s="38">
        <f t="shared" si="7"/>
        <v>0.20799999999999999</v>
      </c>
      <c r="H21" s="240">
        <v>9.9999999999999995E-7</v>
      </c>
      <c r="I21" s="38">
        <f t="shared" si="8"/>
        <v>0.20799999999999999</v>
      </c>
      <c r="J21" s="240">
        <v>9.9999999999999995E-7</v>
      </c>
      <c r="K21" s="30">
        <f t="shared" si="12"/>
        <v>1</v>
      </c>
      <c r="L21" s="240">
        <v>9.9999999999999995E-7</v>
      </c>
      <c r="M21" s="39">
        <f t="shared" si="11"/>
        <v>0.20799999999999999</v>
      </c>
      <c r="N21" s="240">
        <v>9.9999999999999995E-7</v>
      </c>
      <c r="O21" s="38">
        <f t="shared" si="9"/>
        <v>0.20799999999999999</v>
      </c>
      <c r="P21" s="241">
        <v>0</v>
      </c>
      <c r="Q21" s="31">
        <f t="shared" si="0"/>
        <v>0</v>
      </c>
      <c r="R21" s="240">
        <v>9.9999999999999995E-7</v>
      </c>
      <c r="S21" s="38">
        <f t="shared" si="10"/>
        <v>0.20799999999999999</v>
      </c>
      <c r="T21" s="240">
        <v>9.9999999999999995E-7</v>
      </c>
      <c r="U21" s="38">
        <f t="shared" si="4"/>
        <v>0.20799999999999999</v>
      </c>
      <c r="V21" s="240">
        <v>9.9999999999999995E-7</v>
      </c>
      <c r="W21" s="38">
        <f t="shared" si="5"/>
        <v>0.20799999999999999</v>
      </c>
      <c r="X21" s="240">
        <v>9.9999999999999995E-7</v>
      </c>
      <c r="Y21" s="240">
        <v>9.9999999999999995E-7</v>
      </c>
      <c r="Z21" s="240"/>
      <c r="AA21" s="242">
        <f t="shared" si="6"/>
        <v>1.0000000000000001E-5</v>
      </c>
      <c r="AB21" s="119">
        <f t="shared" si="2"/>
        <v>4.8076923076923078E-8</v>
      </c>
      <c r="AK21" s="15"/>
      <c r="AL21" s="15"/>
      <c r="AM21" s="15"/>
      <c r="AN21" s="16"/>
    </row>
    <row r="22" spans="2:40" ht="15" x14ac:dyDescent="0.25">
      <c r="B22" s="236"/>
      <c r="C22" s="237">
        <v>0.01</v>
      </c>
      <c r="D22" s="238">
        <f t="shared" si="3"/>
        <v>9.9999999999999991E-5</v>
      </c>
      <c r="E22" s="243">
        <f t="shared" si="1"/>
        <v>4.8076923076923079E-6</v>
      </c>
      <c r="F22" s="240">
        <v>9.9999999999999995E-7</v>
      </c>
      <c r="G22" s="38">
        <f t="shared" si="7"/>
        <v>0.20799999999999999</v>
      </c>
      <c r="H22" s="240">
        <v>9.9999999999999995E-7</v>
      </c>
      <c r="I22" s="38">
        <f t="shared" si="8"/>
        <v>0.20799999999999999</v>
      </c>
      <c r="J22" s="240">
        <v>9.9999999999999995E-7</v>
      </c>
      <c r="K22" s="30">
        <f t="shared" si="12"/>
        <v>1</v>
      </c>
      <c r="L22" s="240">
        <v>9.9999999999999995E-7</v>
      </c>
      <c r="M22" s="39">
        <f t="shared" si="11"/>
        <v>0.20799999999999999</v>
      </c>
      <c r="N22" s="240">
        <v>9.9999999999999995E-7</v>
      </c>
      <c r="O22" s="38">
        <f t="shared" si="9"/>
        <v>0.20799999999999999</v>
      </c>
      <c r="P22" s="241">
        <v>0</v>
      </c>
      <c r="Q22" s="31">
        <f t="shared" si="0"/>
        <v>0</v>
      </c>
      <c r="R22" s="240">
        <v>9.9999999999999995E-7</v>
      </c>
      <c r="S22" s="38">
        <f t="shared" si="10"/>
        <v>0.20799999999999999</v>
      </c>
      <c r="T22" s="240">
        <v>9.9999999999999995E-7</v>
      </c>
      <c r="U22" s="38">
        <f t="shared" si="4"/>
        <v>0.20799999999999999</v>
      </c>
      <c r="V22" s="240">
        <v>9.9999999999999995E-7</v>
      </c>
      <c r="W22" s="38">
        <f t="shared" si="5"/>
        <v>0.20799999999999999</v>
      </c>
      <c r="X22" s="240">
        <v>9.9999999999999995E-7</v>
      </c>
      <c r="Y22" s="240">
        <v>9.9999999999999995E-7</v>
      </c>
      <c r="Z22" s="240"/>
      <c r="AA22" s="242">
        <f t="shared" si="6"/>
        <v>1.0000000000000001E-5</v>
      </c>
      <c r="AB22" s="119">
        <f t="shared" si="2"/>
        <v>4.8076923076923078E-8</v>
      </c>
      <c r="AK22" s="15"/>
      <c r="AL22" s="15"/>
      <c r="AM22" s="15"/>
      <c r="AN22" s="16"/>
    </row>
    <row r="23" spans="2:40" ht="15" x14ac:dyDescent="0.25">
      <c r="B23" s="236"/>
      <c r="C23" s="237">
        <v>0.01</v>
      </c>
      <c r="D23" s="238">
        <f t="shared" si="3"/>
        <v>9.9999999999999991E-5</v>
      </c>
      <c r="E23" s="243">
        <f t="shared" si="1"/>
        <v>4.8076923076923079E-6</v>
      </c>
      <c r="F23" s="240">
        <v>9.9999999999999995E-7</v>
      </c>
      <c r="G23" s="38">
        <f t="shared" si="7"/>
        <v>0.20799999999999999</v>
      </c>
      <c r="H23" s="240">
        <v>9.9999999999999995E-7</v>
      </c>
      <c r="I23" s="38">
        <f t="shared" si="8"/>
        <v>0.20799999999999999</v>
      </c>
      <c r="J23" s="240">
        <v>9.9999999999999995E-7</v>
      </c>
      <c r="K23" s="30">
        <f t="shared" si="12"/>
        <v>1</v>
      </c>
      <c r="L23" s="240">
        <v>9.9999999999999995E-7</v>
      </c>
      <c r="M23" s="39">
        <f t="shared" si="11"/>
        <v>0.20799999999999999</v>
      </c>
      <c r="N23" s="240">
        <v>9.9999999999999995E-7</v>
      </c>
      <c r="O23" s="38">
        <f t="shared" si="9"/>
        <v>0.20799999999999999</v>
      </c>
      <c r="P23" s="241">
        <v>0</v>
      </c>
      <c r="Q23" s="31">
        <f t="shared" si="0"/>
        <v>0</v>
      </c>
      <c r="R23" s="240">
        <v>9.9999999999999995E-7</v>
      </c>
      <c r="S23" s="38">
        <f t="shared" si="10"/>
        <v>0.20799999999999999</v>
      </c>
      <c r="T23" s="240">
        <v>9.9999999999999995E-7</v>
      </c>
      <c r="U23" s="38">
        <f t="shared" si="4"/>
        <v>0.20799999999999999</v>
      </c>
      <c r="V23" s="240">
        <v>9.9999999999999995E-7</v>
      </c>
      <c r="W23" s="38">
        <f t="shared" si="5"/>
        <v>0.20799999999999999</v>
      </c>
      <c r="X23" s="240">
        <v>9.9999999999999995E-7</v>
      </c>
      <c r="Y23" s="240">
        <v>9.9999999999999995E-7</v>
      </c>
      <c r="Z23" s="240"/>
      <c r="AA23" s="242">
        <f t="shared" si="6"/>
        <v>1.0000000000000001E-5</v>
      </c>
      <c r="AB23" s="119">
        <f t="shared" si="2"/>
        <v>4.8076923076923078E-8</v>
      </c>
      <c r="AK23" s="15"/>
      <c r="AL23" s="15"/>
      <c r="AM23" s="15"/>
      <c r="AN23" s="16"/>
    </row>
    <row r="24" spans="2:40" ht="15" x14ac:dyDescent="0.25">
      <c r="B24" s="236"/>
      <c r="C24" s="237">
        <v>0.01</v>
      </c>
      <c r="D24" s="238">
        <f t="shared" si="3"/>
        <v>9.9999999999999991E-5</v>
      </c>
      <c r="E24" s="243">
        <f t="shared" si="1"/>
        <v>4.8076923076923079E-6</v>
      </c>
      <c r="F24" s="240">
        <v>9.9999999999999995E-7</v>
      </c>
      <c r="G24" s="38">
        <f t="shared" si="7"/>
        <v>0.20799999999999999</v>
      </c>
      <c r="H24" s="240">
        <v>9.9999999999999995E-7</v>
      </c>
      <c r="I24" s="38">
        <f t="shared" si="8"/>
        <v>0.20799999999999999</v>
      </c>
      <c r="J24" s="240">
        <v>9.9999999999999995E-7</v>
      </c>
      <c r="K24" s="30">
        <f t="shared" si="12"/>
        <v>1</v>
      </c>
      <c r="L24" s="240">
        <v>9.9999999999999995E-7</v>
      </c>
      <c r="M24" s="39">
        <f t="shared" si="11"/>
        <v>0.20799999999999999</v>
      </c>
      <c r="N24" s="240">
        <v>9.9999999999999995E-7</v>
      </c>
      <c r="O24" s="38">
        <f t="shared" si="9"/>
        <v>0.20799999999999999</v>
      </c>
      <c r="P24" s="241">
        <v>0</v>
      </c>
      <c r="Q24" s="31">
        <f t="shared" si="0"/>
        <v>0</v>
      </c>
      <c r="R24" s="240">
        <v>9.9999999999999995E-7</v>
      </c>
      <c r="S24" s="38">
        <f t="shared" si="10"/>
        <v>0.20799999999999999</v>
      </c>
      <c r="T24" s="240">
        <v>9.9999999999999995E-7</v>
      </c>
      <c r="U24" s="38">
        <f t="shared" si="4"/>
        <v>0.20799999999999999</v>
      </c>
      <c r="V24" s="240">
        <v>9.9999999999999995E-7</v>
      </c>
      <c r="W24" s="38">
        <f t="shared" si="5"/>
        <v>0.20799999999999999</v>
      </c>
      <c r="X24" s="240">
        <v>9.9999999999999995E-7</v>
      </c>
      <c r="Y24" s="240">
        <v>9.9999999999999995E-7</v>
      </c>
      <c r="Z24" s="240"/>
      <c r="AA24" s="242">
        <f t="shared" si="6"/>
        <v>1.0000000000000001E-5</v>
      </c>
      <c r="AB24" s="119">
        <f t="shared" si="2"/>
        <v>4.8076923076923078E-8</v>
      </c>
      <c r="AK24" s="15"/>
      <c r="AL24" s="15"/>
      <c r="AM24" s="15"/>
      <c r="AN24" s="16"/>
    </row>
    <row r="25" spans="2:40" ht="15" x14ac:dyDescent="0.25">
      <c r="B25" s="236"/>
      <c r="C25" s="237">
        <v>0.01</v>
      </c>
      <c r="D25" s="238">
        <f t="shared" si="3"/>
        <v>9.9999999999999991E-5</v>
      </c>
      <c r="E25" s="243">
        <f t="shared" si="1"/>
        <v>4.8076923076923079E-6</v>
      </c>
      <c r="F25" s="240">
        <v>9.9999999999999995E-7</v>
      </c>
      <c r="G25" s="38">
        <f t="shared" si="7"/>
        <v>0.20799999999999999</v>
      </c>
      <c r="H25" s="240">
        <v>9.9999999999999995E-7</v>
      </c>
      <c r="I25" s="38">
        <f t="shared" si="8"/>
        <v>0.20799999999999999</v>
      </c>
      <c r="J25" s="240">
        <v>9.9999999999999995E-7</v>
      </c>
      <c r="K25" s="30">
        <f t="shared" si="12"/>
        <v>1</v>
      </c>
      <c r="L25" s="240">
        <v>9.9999999999999995E-7</v>
      </c>
      <c r="M25" s="39">
        <f t="shared" si="11"/>
        <v>0.20799999999999999</v>
      </c>
      <c r="N25" s="240">
        <v>9.9999999999999995E-7</v>
      </c>
      <c r="O25" s="38">
        <f t="shared" si="9"/>
        <v>0.20799999999999999</v>
      </c>
      <c r="P25" s="241">
        <v>0</v>
      </c>
      <c r="Q25" s="31">
        <f t="shared" si="0"/>
        <v>0</v>
      </c>
      <c r="R25" s="240">
        <v>9.9999999999999995E-7</v>
      </c>
      <c r="S25" s="38">
        <f t="shared" si="10"/>
        <v>0.20799999999999999</v>
      </c>
      <c r="T25" s="240">
        <v>9.9999999999999995E-7</v>
      </c>
      <c r="U25" s="38">
        <f t="shared" si="4"/>
        <v>0.20799999999999999</v>
      </c>
      <c r="V25" s="240">
        <v>9.9999999999999995E-7</v>
      </c>
      <c r="W25" s="38">
        <f t="shared" si="5"/>
        <v>0.20799999999999999</v>
      </c>
      <c r="X25" s="240">
        <v>9.9999999999999995E-7</v>
      </c>
      <c r="Y25" s="240">
        <v>9.9999999999999995E-7</v>
      </c>
      <c r="Z25" s="240"/>
      <c r="AA25" s="242">
        <f t="shared" si="6"/>
        <v>1.0000000000000001E-5</v>
      </c>
      <c r="AB25" s="119">
        <f t="shared" si="2"/>
        <v>4.8076923076923078E-8</v>
      </c>
      <c r="AK25" s="15"/>
      <c r="AL25" s="15"/>
      <c r="AM25" s="15"/>
      <c r="AN25" s="16"/>
    </row>
    <row r="26" spans="2:40" ht="15" x14ac:dyDescent="0.25">
      <c r="B26" s="236"/>
      <c r="C26" s="237">
        <v>0.01</v>
      </c>
      <c r="D26" s="238">
        <f t="shared" si="3"/>
        <v>9.9999999999999991E-5</v>
      </c>
      <c r="E26" s="243">
        <f t="shared" si="1"/>
        <v>4.8076923076923079E-6</v>
      </c>
      <c r="F26" s="240">
        <v>9.9999999999999995E-7</v>
      </c>
      <c r="G26" s="38">
        <f t="shared" si="7"/>
        <v>0.20799999999999999</v>
      </c>
      <c r="H26" s="240">
        <v>9.9999999999999995E-7</v>
      </c>
      <c r="I26" s="38">
        <f t="shared" si="8"/>
        <v>0.20799999999999999</v>
      </c>
      <c r="J26" s="240">
        <v>9.9999999999999995E-7</v>
      </c>
      <c r="K26" s="30">
        <f t="shared" si="12"/>
        <v>1</v>
      </c>
      <c r="L26" s="240">
        <v>9.9999999999999995E-7</v>
      </c>
      <c r="M26" s="39">
        <f t="shared" si="11"/>
        <v>0.20799999999999999</v>
      </c>
      <c r="N26" s="240">
        <v>9.9999999999999995E-7</v>
      </c>
      <c r="O26" s="38">
        <f t="shared" si="9"/>
        <v>0.20799999999999999</v>
      </c>
      <c r="P26" s="241">
        <v>0</v>
      </c>
      <c r="Q26" s="31">
        <f t="shared" si="0"/>
        <v>0</v>
      </c>
      <c r="R26" s="240">
        <v>9.9999999999999995E-7</v>
      </c>
      <c r="S26" s="38">
        <f t="shared" si="10"/>
        <v>0.20799999999999999</v>
      </c>
      <c r="T26" s="240">
        <v>9.9999999999999995E-7</v>
      </c>
      <c r="U26" s="38">
        <f t="shared" si="4"/>
        <v>0.20799999999999999</v>
      </c>
      <c r="V26" s="240">
        <v>9.9999999999999995E-7</v>
      </c>
      <c r="W26" s="38">
        <f t="shared" si="5"/>
        <v>0.20799999999999999</v>
      </c>
      <c r="X26" s="240">
        <v>9.9999999999999995E-7</v>
      </c>
      <c r="Y26" s="240">
        <v>9.9999999999999995E-7</v>
      </c>
      <c r="Z26" s="240"/>
      <c r="AA26" s="242">
        <f>SUM(F26+H26+J26+L26+N26+P26+R26+T26+V26+X26+Y26)</f>
        <v>1.0000000000000001E-5</v>
      </c>
      <c r="AB26" s="119">
        <f t="shared" si="2"/>
        <v>4.8076923076923078E-8</v>
      </c>
      <c r="AK26" s="15"/>
      <c r="AL26" s="15"/>
      <c r="AM26" s="15"/>
      <c r="AN26" s="16"/>
    </row>
    <row r="27" spans="2:40" ht="15" x14ac:dyDescent="0.25">
      <c r="B27" s="236"/>
      <c r="C27" s="237">
        <v>0.01</v>
      </c>
      <c r="D27" s="238">
        <f t="shared" si="3"/>
        <v>9.9999999999999991E-5</v>
      </c>
      <c r="E27" s="243">
        <f t="shared" si="1"/>
        <v>4.8076923076923079E-6</v>
      </c>
      <c r="F27" s="240">
        <v>9.9999999999999995E-7</v>
      </c>
      <c r="G27" s="38">
        <f t="shared" si="7"/>
        <v>0.20799999999999999</v>
      </c>
      <c r="H27" s="240">
        <v>9.9999999999999995E-7</v>
      </c>
      <c r="I27" s="38">
        <f t="shared" si="8"/>
        <v>0.20799999999999999</v>
      </c>
      <c r="J27" s="240">
        <v>9.9999999999999995E-7</v>
      </c>
      <c r="K27" s="30">
        <f t="shared" si="12"/>
        <v>1</v>
      </c>
      <c r="L27" s="240">
        <v>9.9999999999999995E-7</v>
      </c>
      <c r="M27" s="39">
        <f t="shared" si="11"/>
        <v>0.20799999999999999</v>
      </c>
      <c r="N27" s="240">
        <v>9.9999999999999995E-7</v>
      </c>
      <c r="O27" s="38">
        <f t="shared" si="9"/>
        <v>0.20799999999999999</v>
      </c>
      <c r="P27" s="241">
        <v>0</v>
      </c>
      <c r="Q27" s="31">
        <f t="shared" si="0"/>
        <v>0</v>
      </c>
      <c r="R27" s="240">
        <v>9.9999999999999995E-7</v>
      </c>
      <c r="S27" s="38">
        <f t="shared" si="10"/>
        <v>0.20799999999999999</v>
      </c>
      <c r="T27" s="240">
        <v>9.9999999999999995E-7</v>
      </c>
      <c r="U27" s="38">
        <f t="shared" si="4"/>
        <v>0.20799999999999999</v>
      </c>
      <c r="V27" s="240">
        <v>9.9999999999999995E-7</v>
      </c>
      <c r="W27" s="38">
        <f t="shared" si="5"/>
        <v>0.20799999999999999</v>
      </c>
      <c r="X27" s="240">
        <v>9.9999999999999995E-7</v>
      </c>
      <c r="Y27" s="240">
        <v>9.9999999999999995E-7</v>
      </c>
      <c r="Z27" s="240"/>
      <c r="AA27" s="242">
        <f t="shared" si="6"/>
        <v>1.0000000000000001E-5</v>
      </c>
      <c r="AB27" s="119">
        <f t="shared" si="2"/>
        <v>4.8076923076923078E-8</v>
      </c>
      <c r="AK27" s="15"/>
      <c r="AL27" s="15"/>
      <c r="AM27" s="15"/>
      <c r="AN27" s="16"/>
    </row>
    <row r="28" spans="2:40" ht="15" x14ac:dyDescent="0.25">
      <c r="B28" s="236"/>
      <c r="C28" s="237">
        <v>0.01</v>
      </c>
      <c r="D28" s="238">
        <f t="shared" si="3"/>
        <v>9.9999999999999991E-5</v>
      </c>
      <c r="E28" s="243">
        <f t="shared" si="1"/>
        <v>4.8076923076923079E-6</v>
      </c>
      <c r="F28" s="240">
        <v>9.9999999999999995E-7</v>
      </c>
      <c r="G28" s="38">
        <f t="shared" si="7"/>
        <v>0.20799999999999999</v>
      </c>
      <c r="H28" s="240">
        <v>9.9999999999999995E-7</v>
      </c>
      <c r="I28" s="38">
        <f t="shared" si="8"/>
        <v>0.20799999999999999</v>
      </c>
      <c r="J28" s="240">
        <v>9.9999999999999995E-7</v>
      </c>
      <c r="K28" s="30">
        <f t="shared" si="12"/>
        <v>1</v>
      </c>
      <c r="L28" s="240">
        <v>9.9999999999999995E-7</v>
      </c>
      <c r="M28" s="39">
        <f t="shared" si="11"/>
        <v>0.20799999999999999</v>
      </c>
      <c r="N28" s="240">
        <v>9.9999999999999995E-7</v>
      </c>
      <c r="O28" s="38">
        <f t="shared" si="9"/>
        <v>0.20799999999999999</v>
      </c>
      <c r="P28" s="241">
        <v>0</v>
      </c>
      <c r="Q28" s="31">
        <f t="shared" si="0"/>
        <v>0</v>
      </c>
      <c r="R28" s="240">
        <v>9.9999999999999995E-7</v>
      </c>
      <c r="S28" s="38">
        <f t="shared" si="10"/>
        <v>0.20799999999999999</v>
      </c>
      <c r="T28" s="240">
        <v>9.9999999999999995E-7</v>
      </c>
      <c r="U28" s="38">
        <f t="shared" si="4"/>
        <v>0.20799999999999999</v>
      </c>
      <c r="V28" s="240">
        <v>9.9999999999999995E-7</v>
      </c>
      <c r="W28" s="38">
        <f t="shared" si="5"/>
        <v>0.20799999999999999</v>
      </c>
      <c r="X28" s="240">
        <v>9.9999999999999995E-7</v>
      </c>
      <c r="Y28" s="240">
        <v>9.9999999999999995E-7</v>
      </c>
      <c r="Z28" s="240"/>
      <c r="AA28" s="242">
        <f t="shared" si="6"/>
        <v>1.0000000000000001E-5</v>
      </c>
      <c r="AB28" s="119">
        <f t="shared" si="2"/>
        <v>4.8076923076923078E-8</v>
      </c>
      <c r="AK28" s="15"/>
      <c r="AL28" s="15"/>
      <c r="AM28" s="15"/>
      <c r="AN28" s="16"/>
    </row>
    <row r="29" spans="2:40" ht="15" x14ac:dyDescent="0.25">
      <c r="B29" s="236"/>
      <c r="C29" s="237">
        <v>0.01</v>
      </c>
      <c r="D29" s="238">
        <f t="shared" si="3"/>
        <v>9.9999999999999991E-5</v>
      </c>
      <c r="E29" s="243">
        <f t="shared" si="1"/>
        <v>4.8076923076923079E-6</v>
      </c>
      <c r="F29" s="240">
        <v>9.9999999999999995E-7</v>
      </c>
      <c r="G29" s="38">
        <f t="shared" si="7"/>
        <v>0.20799999999999999</v>
      </c>
      <c r="H29" s="240">
        <v>9.9999999999999995E-7</v>
      </c>
      <c r="I29" s="38">
        <f t="shared" si="8"/>
        <v>0.20799999999999999</v>
      </c>
      <c r="J29" s="240">
        <v>9.9999999999999995E-7</v>
      </c>
      <c r="K29" s="30">
        <f t="shared" si="12"/>
        <v>1</v>
      </c>
      <c r="L29" s="240">
        <v>9.9999999999999995E-7</v>
      </c>
      <c r="M29" s="39">
        <f t="shared" si="11"/>
        <v>0.20799999999999999</v>
      </c>
      <c r="N29" s="240">
        <v>9.9999999999999995E-7</v>
      </c>
      <c r="O29" s="38">
        <f t="shared" si="9"/>
        <v>0.20799999999999999</v>
      </c>
      <c r="P29" s="241">
        <v>0</v>
      </c>
      <c r="Q29" s="31">
        <f t="shared" si="0"/>
        <v>0</v>
      </c>
      <c r="R29" s="240">
        <v>9.9999999999999995E-7</v>
      </c>
      <c r="S29" s="38">
        <f t="shared" si="10"/>
        <v>0.20799999999999999</v>
      </c>
      <c r="T29" s="240">
        <v>9.9999999999999995E-7</v>
      </c>
      <c r="U29" s="38">
        <f t="shared" si="4"/>
        <v>0.20799999999999999</v>
      </c>
      <c r="V29" s="240">
        <v>9.9999999999999995E-7</v>
      </c>
      <c r="W29" s="38">
        <f t="shared" si="5"/>
        <v>0.20799999999999999</v>
      </c>
      <c r="X29" s="240">
        <v>9.9999999999999995E-7</v>
      </c>
      <c r="Y29" s="240">
        <v>9.9999999999999995E-7</v>
      </c>
      <c r="Z29" s="240"/>
      <c r="AA29" s="242">
        <f t="shared" si="6"/>
        <v>1.0000000000000001E-5</v>
      </c>
      <c r="AB29" s="119">
        <f t="shared" si="2"/>
        <v>4.8076923076923078E-8</v>
      </c>
      <c r="AK29" s="15"/>
      <c r="AL29" s="15"/>
      <c r="AM29" s="15"/>
      <c r="AN29" s="16"/>
    </row>
    <row r="30" spans="2:40" ht="15" x14ac:dyDescent="0.25">
      <c r="B30" s="236"/>
      <c r="C30" s="237">
        <v>0.01</v>
      </c>
      <c r="D30" s="238">
        <f t="shared" si="3"/>
        <v>9.9999999999999991E-5</v>
      </c>
      <c r="E30" s="243">
        <f t="shared" si="1"/>
        <v>4.8076923076923079E-6</v>
      </c>
      <c r="F30" s="240">
        <v>9.9999999999999995E-7</v>
      </c>
      <c r="G30" s="38">
        <f t="shared" si="7"/>
        <v>0.20799999999999999</v>
      </c>
      <c r="H30" s="240">
        <v>9.9999999999999995E-7</v>
      </c>
      <c r="I30" s="38">
        <f t="shared" si="8"/>
        <v>0.20799999999999999</v>
      </c>
      <c r="J30" s="240">
        <v>9.9999999999999995E-7</v>
      </c>
      <c r="K30" s="30">
        <f t="shared" si="12"/>
        <v>1</v>
      </c>
      <c r="L30" s="240">
        <v>9.9999999999999995E-7</v>
      </c>
      <c r="M30" s="39">
        <f t="shared" si="11"/>
        <v>0.20799999999999999</v>
      </c>
      <c r="N30" s="240">
        <v>9.9999999999999995E-7</v>
      </c>
      <c r="O30" s="38">
        <f t="shared" si="9"/>
        <v>0.20799999999999999</v>
      </c>
      <c r="P30" s="241">
        <v>0</v>
      </c>
      <c r="Q30" s="31">
        <f t="shared" si="0"/>
        <v>0</v>
      </c>
      <c r="R30" s="240">
        <v>9.9999999999999995E-7</v>
      </c>
      <c r="S30" s="38">
        <f t="shared" si="10"/>
        <v>0.20799999999999999</v>
      </c>
      <c r="T30" s="240">
        <v>9.9999999999999995E-7</v>
      </c>
      <c r="U30" s="38">
        <f t="shared" si="4"/>
        <v>0.20799999999999999</v>
      </c>
      <c r="V30" s="240">
        <v>9.9999999999999995E-7</v>
      </c>
      <c r="W30" s="38">
        <f t="shared" si="5"/>
        <v>0.20799999999999999</v>
      </c>
      <c r="X30" s="240">
        <v>9.9999999999999995E-7</v>
      </c>
      <c r="Y30" s="240">
        <v>9.9999999999999995E-7</v>
      </c>
      <c r="Z30" s="240"/>
      <c r="AA30" s="242">
        <f t="shared" si="6"/>
        <v>1.0000000000000001E-5</v>
      </c>
      <c r="AB30" s="119">
        <f t="shared" si="2"/>
        <v>4.8076923076923078E-8</v>
      </c>
      <c r="AK30" s="15"/>
      <c r="AL30" s="15"/>
      <c r="AM30" s="15"/>
      <c r="AN30" s="16"/>
    </row>
    <row r="31" spans="2:40" ht="15" x14ac:dyDescent="0.25">
      <c r="B31" s="236"/>
      <c r="C31" s="237">
        <v>0.01</v>
      </c>
      <c r="D31" s="238">
        <f t="shared" si="3"/>
        <v>9.9999999999999991E-5</v>
      </c>
      <c r="E31" s="243">
        <f t="shared" si="1"/>
        <v>4.8076923076923079E-6</v>
      </c>
      <c r="F31" s="240">
        <v>9.9999999999999995E-7</v>
      </c>
      <c r="G31" s="38">
        <f t="shared" si="7"/>
        <v>0.20799999999999999</v>
      </c>
      <c r="H31" s="240">
        <v>9.9999999999999995E-7</v>
      </c>
      <c r="I31" s="38">
        <f t="shared" si="8"/>
        <v>0.20799999999999999</v>
      </c>
      <c r="J31" s="240">
        <v>9.9999999999999995E-7</v>
      </c>
      <c r="K31" s="30">
        <f t="shared" si="12"/>
        <v>1</v>
      </c>
      <c r="L31" s="240">
        <v>9.9999999999999995E-7</v>
      </c>
      <c r="M31" s="39">
        <f t="shared" si="11"/>
        <v>0.20799999999999999</v>
      </c>
      <c r="N31" s="240">
        <v>9.9999999999999995E-7</v>
      </c>
      <c r="O31" s="38">
        <f t="shared" si="9"/>
        <v>0.20799999999999999</v>
      </c>
      <c r="P31" s="241">
        <v>0</v>
      </c>
      <c r="Q31" s="31">
        <f t="shared" si="0"/>
        <v>0</v>
      </c>
      <c r="R31" s="240">
        <v>9.9999999999999995E-7</v>
      </c>
      <c r="S31" s="38">
        <f t="shared" si="10"/>
        <v>0.20799999999999999</v>
      </c>
      <c r="T31" s="240">
        <v>9.9999999999999995E-7</v>
      </c>
      <c r="U31" s="38">
        <f t="shared" si="4"/>
        <v>0.20799999999999999</v>
      </c>
      <c r="V31" s="240">
        <v>9.9999999999999995E-7</v>
      </c>
      <c r="W31" s="38">
        <f t="shared" si="5"/>
        <v>0.20799999999999999</v>
      </c>
      <c r="X31" s="240">
        <v>9.9999999999999995E-7</v>
      </c>
      <c r="Y31" s="240">
        <v>9.9999999999999995E-7</v>
      </c>
      <c r="Z31" s="240"/>
      <c r="AA31" s="242">
        <f t="shared" si="6"/>
        <v>1.0000000000000001E-5</v>
      </c>
      <c r="AB31" s="119">
        <f t="shared" si="2"/>
        <v>4.8076923076923078E-8</v>
      </c>
      <c r="AK31" s="15"/>
      <c r="AL31" s="15"/>
      <c r="AM31" s="15"/>
      <c r="AN31" s="16"/>
    </row>
    <row r="32" spans="2:40" ht="15" x14ac:dyDescent="0.25">
      <c r="B32" s="236"/>
      <c r="C32" s="237">
        <v>0.01</v>
      </c>
      <c r="D32" s="238">
        <f t="shared" si="3"/>
        <v>9.9999999999999991E-5</v>
      </c>
      <c r="E32" s="243">
        <f t="shared" si="1"/>
        <v>4.8076923076923079E-6</v>
      </c>
      <c r="F32" s="240">
        <v>9.9999999999999995E-7</v>
      </c>
      <c r="G32" s="38">
        <f t="shared" si="7"/>
        <v>0.20799999999999999</v>
      </c>
      <c r="H32" s="240">
        <v>9.9999999999999995E-7</v>
      </c>
      <c r="I32" s="38">
        <f t="shared" si="8"/>
        <v>0.20799999999999999</v>
      </c>
      <c r="J32" s="240">
        <v>9.9999999999999995E-7</v>
      </c>
      <c r="K32" s="30">
        <f t="shared" si="12"/>
        <v>1</v>
      </c>
      <c r="L32" s="240">
        <v>9.9999999999999995E-7</v>
      </c>
      <c r="M32" s="39">
        <f t="shared" si="11"/>
        <v>0.20799999999999999</v>
      </c>
      <c r="N32" s="240">
        <v>9.9999999999999995E-7</v>
      </c>
      <c r="O32" s="38">
        <f t="shared" si="9"/>
        <v>0.20799999999999999</v>
      </c>
      <c r="P32" s="241">
        <v>0</v>
      </c>
      <c r="Q32" s="31">
        <f t="shared" si="0"/>
        <v>0</v>
      </c>
      <c r="R32" s="240">
        <v>9.9999999999999995E-7</v>
      </c>
      <c r="S32" s="38">
        <f t="shared" si="10"/>
        <v>0.20799999999999999</v>
      </c>
      <c r="T32" s="240">
        <v>9.9999999999999995E-7</v>
      </c>
      <c r="U32" s="38">
        <f t="shared" si="4"/>
        <v>0.20799999999999999</v>
      </c>
      <c r="V32" s="240">
        <v>9.9999999999999995E-7</v>
      </c>
      <c r="W32" s="38">
        <f t="shared" si="5"/>
        <v>0.20799999999999999</v>
      </c>
      <c r="X32" s="240">
        <v>9.9999999999999995E-7</v>
      </c>
      <c r="Y32" s="240">
        <v>9.9999999999999995E-7</v>
      </c>
      <c r="Z32" s="240"/>
      <c r="AA32" s="242">
        <f t="shared" si="6"/>
        <v>1.0000000000000001E-5</v>
      </c>
      <c r="AB32" s="119">
        <f t="shared" si="2"/>
        <v>4.8076923076923078E-8</v>
      </c>
      <c r="AK32" s="15"/>
      <c r="AL32" s="15"/>
      <c r="AM32" s="15"/>
      <c r="AN32" s="16"/>
    </row>
    <row r="33" spans="2:40" ht="15" x14ac:dyDescent="0.25">
      <c r="B33" s="236"/>
      <c r="C33" s="237">
        <v>0.01</v>
      </c>
      <c r="D33" s="238">
        <f t="shared" si="3"/>
        <v>9.9999999999999991E-5</v>
      </c>
      <c r="E33" s="243">
        <f t="shared" si="1"/>
        <v>4.8076923076923079E-6</v>
      </c>
      <c r="F33" s="240">
        <v>9.9999999999999995E-7</v>
      </c>
      <c r="G33" s="38">
        <f t="shared" si="7"/>
        <v>0.20799999999999999</v>
      </c>
      <c r="H33" s="240">
        <v>9.9999999999999995E-7</v>
      </c>
      <c r="I33" s="38">
        <f t="shared" si="8"/>
        <v>0.20799999999999999</v>
      </c>
      <c r="J33" s="240">
        <v>9.9999999999999995E-7</v>
      </c>
      <c r="K33" s="30">
        <f t="shared" si="12"/>
        <v>1</v>
      </c>
      <c r="L33" s="240">
        <v>9.9999999999999995E-7</v>
      </c>
      <c r="M33" s="39">
        <f t="shared" si="11"/>
        <v>0.20799999999999999</v>
      </c>
      <c r="N33" s="240">
        <v>9.9999999999999995E-7</v>
      </c>
      <c r="O33" s="38">
        <f t="shared" si="9"/>
        <v>0.20799999999999999</v>
      </c>
      <c r="P33" s="241">
        <v>0</v>
      </c>
      <c r="Q33" s="31">
        <f t="shared" si="0"/>
        <v>0</v>
      </c>
      <c r="R33" s="240">
        <v>9.9999999999999995E-7</v>
      </c>
      <c r="S33" s="38">
        <f t="shared" si="10"/>
        <v>0.20799999999999999</v>
      </c>
      <c r="T33" s="240">
        <v>9.9999999999999995E-7</v>
      </c>
      <c r="U33" s="38">
        <f t="shared" si="4"/>
        <v>0.20799999999999999</v>
      </c>
      <c r="V33" s="240">
        <v>9.9999999999999995E-7</v>
      </c>
      <c r="W33" s="38">
        <f t="shared" si="5"/>
        <v>0.20799999999999999</v>
      </c>
      <c r="X33" s="240">
        <v>9.9999999999999995E-7</v>
      </c>
      <c r="Y33" s="240">
        <v>9.9999999999999995E-7</v>
      </c>
      <c r="Z33" s="240"/>
      <c r="AA33" s="242">
        <f t="shared" si="6"/>
        <v>1.0000000000000001E-5</v>
      </c>
      <c r="AB33" s="119">
        <f t="shared" si="2"/>
        <v>4.8076923076923078E-8</v>
      </c>
      <c r="AK33" s="15"/>
      <c r="AL33" s="15"/>
      <c r="AM33" s="15"/>
      <c r="AN33" s="16"/>
    </row>
    <row r="34" spans="2:40" ht="15" x14ac:dyDescent="0.25">
      <c r="B34" s="236"/>
      <c r="C34" s="237">
        <v>0.01</v>
      </c>
      <c r="D34" s="238">
        <f t="shared" si="3"/>
        <v>9.9999999999999991E-5</v>
      </c>
      <c r="E34" s="243">
        <f t="shared" si="1"/>
        <v>4.8076923076923079E-6</v>
      </c>
      <c r="F34" s="240">
        <v>9.9999999999999995E-7</v>
      </c>
      <c r="G34" s="38">
        <f t="shared" si="7"/>
        <v>0.20799999999999999</v>
      </c>
      <c r="H34" s="240">
        <v>9.9999999999999995E-7</v>
      </c>
      <c r="I34" s="38">
        <f t="shared" si="8"/>
        <v>0.20799999999999999</v>
      </c>
      <c r="J34" s="240">
        <v>9.9999999999999995E-7</v>
      </c>
      <c r="K34" s="30">
        <f t="shared" si="12"/>
        <v>1</v>
      </c>
      <c r="L34" s="240">
        <v>9.9999999999999995E-7</v>
      </c>
      <c r="M34" s="39">
        <f t="shared" si="11"/>
        <v>0.20799999999999999</v>
      </c>
      <c r="N34" s="240">
        <v>9.9999999999999995E-7</v>
      </c>
      <c r="O34" s="38">
        <f t="shared" si="9"/>
        <v>0.20799999999999999</v>
      </c>
      <c r="P34" s="241">
        <v>0</v>
      </c>
      <c r="Q34" s="31">
        <f t="shared" si="0"/>
        <v>0</v>
      </c>
      <c r="R34" s="240">
        <v>9.9999999999999995E-7</v>
      </c>
      <c r="S34" s="38">
        <f t="shared" si="10"/>
        <v>0.20799999999999999</v>
      </c>
      <c r="T34" s="240">
        <v>9.9999999999999995E-7</v>
      </c>
      <c r="U34" s="38">
        <f t="shared" si="4"/>
        <v>0.20799999999999999</v>
      </c>
      <c r="V34" s="240">
        <v>9.9999999999999995E-7</v>
      </c>
      <c r="W34" s="38">
        <f t="shared" si="5"/>
        <v>0.20799999999999999</v>
      </c>
      <c r="X34" s="240">
        <v>9.9999999999999995E-7</v>
      </c>
      <c r="Y34" s="240">
        <v>9.9999999999999995E-7</v>
      </c>
      <c r="Z34" s="240"/>
      <c r="AA34" s="242">
        <f t="shared" si="6"/>
        <v>1.0000000000000001E-5</v>
      </c>
      <c r="AB34" s="119">
        <f t="shared" si="2"/>
        <v>4.8076923076923078E-8</v>
      </c>
    </row>
    <row r="35" spans="2:40" ht="13.5" thickBot="1" x14ac:dyDescent="0.3">
      <c r="B35" s="88" t="s">
        <v>213</v>
      </c>
      <c r="C35" s="89">
        <f>SUM(C12:C34)</f>
        <v>0.23000000000000007</v>
      </c>
      <c r="D35" s="90"/>
      <c r="E35" s="32">
        <f>SUM(E12:E34)</f>
        <v>1.1057692307692305E-4</v>
      </c>
      <c r="F35" s="33">
        <f>SUM(F12:F34)</f>
        <v>2.3000000000000007E-5</v>
      </c>
      <c r="G35" s="33"/>
      <c r="H35" s="33">
        <f>SUM(H12:H34)</f>
        <v>2.3000000000000007E-5</v>
      </c>
      <c r="I35" s="33"/>
      <c r="J35" s="33">
        <f>SUM(J12:J34)</f>
        <v>2.3000000000000007E-5</v>
      </c>
      <c r="K35" s="37"/>
      <c r="L35" s="33">
        <f>SUM(L12:L34)</f>
        <v>2.3000000000000007E-5</v>
      </c>
      <c r="M35" s="33"/>
      <c r="N35" s="33">
        <f>SUM(N12:N34)</f>
        <v>2.3000000000000007E-5</v>
      </c>
      <c r="O35" s="33">
        <f>SUM(O12:O34)</f>
        <v>4.7840000000000025</v>
      </c>
      <c r="P35" s="33">
        <f>SUM(P12:P34)</f>
        <v>0</v>
      </c>
      <c r="Q35" s="34"/>
      <c r="R35" s="33">
        <f t="shared" ref="R35:Y35" si="13">SUM(R12:R34)</f>
        <v>2.3000000000000007E-5</v>
      </c>
      <c r="S35" s="33">
        <f t="shared" si="13"/>
        <v>4.7840000000000025</v>
      </c>
      <c r="T35" s="33">
        <f t="shared" si="13"/>
        <v>2.3000000000000007E-5</v>
      </c>
      <c r="U35" s="33">
        <f t="shared" si="13"/>
        <v>4.7840000000000025</v>
      </c>
      <c r="V35" s="33">
        <f t="shared" si="13"/>
        <v>2.3000000000000007E-5</v>
      </c>
      <c r="W35" s="33">
        <f t="shared" si="13"/>
        <v>4.7840000000000025</v>
      </c>
      <c r="X35" s="33">
        <f t="shared" si="13"/>
        <v>2.3000000000000007E-5</v>
      </c>
      <c r="Y35" s="33">
        <f t="shared" si="13"/>
        <v>2.3000000000000007E-5</v>
      </c>
      <c r="Z35" s="33"/>
      <c r="AA35" s="35">
        <f>SUM(AA12:AA34)</f>
        <v>2.3000000000000001E-4</v>
      </c>
      <c r="AB35" s="119">
        <f t="shared" si="2"/>
        <v>2.543269230769231E-5</v>
      </c>
    </row>
    <row r="36" spans="2:40" ht="13.5" thickBot="1" x14ac:dyDescent="0.3">
      <c r="B36" s="244"/>
      <c r="C36" s="245"/>
      <c r="D36" s="245"/>
      <c r="E36" s="245"/>
      <c r="F36" s="245"/>
      <c r="G36" s="245"/>
      <c r="H36" s="245"/>
      <c r="I36" s="245"/>
      <c r="J36" s="245"/>
      <c r="K36" s="245"/>
      <c r="L36" s="245"/>
      <c r="M36" s="245"/>
      <c r="N36" s="245"/>
      <c r="O36" s="245"/>
      <c r="P36" s="245"/>
      <c r="Q36" s="246"/>
      <c r="R36" s="245"/>
      <c r="S36" s="245"/>
      <c r="T36" s="245"/>
      <c r="U36" s="245"/>
      <c r="V36" s="245"/>
      <c r="W36" s="245"/>
      <c r="X36" s="245"/>
      <c r="Y36" s="245"/>
      <c r="Z36" s="245"/>
      <c r="AA36" s="247"/>
    </row>
    <row r="37" spans="2:40" x14ac:dyDescent="0.25">
      <c r="B37" s="474" t="s">
        <v>55</v>
      </c>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80" t="s">
        <v>200</v>
      </c>
    </row>
    <row r="38" spans="2:40" x14ac:dyDescent="0.25">
      <c r="B38" s="236"/>
      <c r="C38" s="476"/>
      <c r="D38" s="477"/>
      <c r="E38" s="477"/>
      <c r="F38" s="477"/>
      <c r="G38" s="477"/>
      <c r="H38" s="477"/>
      <c r="I38" s="477"/>
      <c r="J38" s="477"/>
      <c r="K38" s="477"/>
      <c r="L38" s="477"/>
      <c r="M38" s="477"/>
      <c r="N38" s="477"/>
      <c r="O38" s="477"/>
      <c r="P38" s="477"/>
      <c r="Q38" s="477"/>
      <c r="R38" s="477"/>
      <c r="S38" s="477"/>
      <c r="T38" s="477"/>
      <c r="U38" s="477"/>
      <c r="V38" s="477"/>
      <c r="W38" s="477"/>
      <c r="X38" s="477"/>
      <c r="Y38" s="477"/>
      <c r="Z38" s="477"/>
      <c r="AA38" s="248">
        <v>0</v>
      </c>
    </row>
    <row r="39" spans="2:40" x14ac:dyDescent="0.25">
      <c r="B39" s="236"/>
      <c r="C39" s="472"/>
      <c r="D39" s="473"/>
      <c r="E39" s="473"/>
      <c r="F39" s="473"/>
      <c r="G39" s="473"/>
      <c r="H39" s="473"/>
      <c r="I39" s="473"/>
      <c r="J39" s="473"/>
      <c r="K39" s="473"/>
      <c r="L39" s="473"/>
      <c r="M39" s="473"/>
      <c r="N39" s="473"/>
      <c r="O39" s="473"/>
      <c r="P39" s="473"/>
      <c r="Q39" s="473"/>
      <c r="R39" s="473"/>
      <c r="S39" s="473"/>
      <c r="T39" s="473"/>
      <c r="U39" s="473"/>
      <c r="V39" s="473"/>
      <c r="W39" s="473"/>
      <c r="X39" s="473"/>
      <c r="Y39" s="473"/>
      <c r="Z39" s="473"/>
      <c r="AA39" s="248">
        <v>0</v>
      </c>
    </row>
    <row r="40" spans="2:40" x14ac:dyDescent="0.25">
      <c r="B40" s="236"/>
      <c r="C40" s="472"/>
      <c r="D40" s="473"/>
      <c r="E40" s="473"/>
      <c r="F40" s="473"/>
      <c r="G40" s="473"/>
      <c r="H40" s="473"/>
      <c r="I40" s="473"/>
      <c r="J40" s="473"/>
      <c r="K40" s="473"/>
      <c r="L40" s="473"/>
      <c r="M40" s="473"/>
      <c r="N40" s="473"/>
      <c r="O40" s="473"/>
      <c r="P40" s="473"/>
      <c r="Q40" s="473"/>
      <c r="R40" s="473"/>
      <c r="S40" s="473"/>
      <c r="T40" s="473"/>
      <c r="U40" s="473"/>
      <c r="V40" s="473"/>
      <c r="W40" s="473"/>
      <c r="X40" s="473"/>
      <c r="Y40" s="473"/>
      <c r="Z40" s="473"/>
      <c r="AA40" s="248">
        <v>0</v>
      </c>
    </row>
    <row r="41" spans="2:40" x14ac:dyDescent="0.25">
      <c r="B41" s="236"/>
      <c r="C41" s="472"/>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248">
        <v>0</v>
      </c>
    </row>
    <row r="42" spans="2:40" x14ac:dyDescent="0.25">
      <c r="B42" s="236"/>
      <c r="C42" s="472"/>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248">
        <v>0</v>
      </c>
    </row>
    <row r="43" spans="2:40" x14ac:dyDescent="0.25">
      <c r="B43" s="236"/>
      <c r="C43" s="472"/>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A43" s="248">
        <v>0</v>
      </c>
    </row>
    <row r="44" spans="2:40" x14ac:dyDescent="0.25">
      <c r="B44" s="236"/>
      <c r="C44" s="472"/>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A44" s="248">
        <v>0</v>
      </c>
    </row>
    <row r="45" spans="2:40" x14ac:dyDescent="0.25">
      <c r="B45" s="236"/>
      <c r="C45" s="472"/>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A45" s="248">
        <v>0</v>
      </c>
    </row>
    <row r="46" spans="2:40" x14ac:dyDescent="0.25">
      <c r="B46" s="236"/>
      <c r="C46" s="472"/>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A46" s="248">
        <v>0</v>
      </c>
    </row>
    <row r="47" spans="2:40" x14ac:dyDescent="0.25">
      <c r="B47" s="236"/>
      <c r="C47" s="461"/>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248">
        <v>0</v>
      </c>
    </row>
    <row r="48" spans="2:40" ht="13.5" thickBot="1" x14ac:dyDescent="0.3">
      <c r="B48" s="79" t="s">
        <v>206</v>
      </c>
      <c r="C48" s="249"/>
      <c r="D48" s="250"/>
      <c r="E48" s="250"/>
      <c r="F48" s="250"/>
      <c r="G48" s="250"/>
      <c r="H48" s="250"/>
      <c r="I48" s="250"/>
      <c r="J48" s="250"/>
      <c r="K48" s="250"/>
      <c r="L48" s="250"/>
      <c r="M48" s="250"/>
      <c r="N48" s="250"/>
      <c r="O48" s="250"/>
      <c r="P48" s="250"/>
      <c r="Q48" s="251"/>
      <c r="R48" s="250"/>
      <c r="S48" s="250"/>
      <c r="T48" s="250"/>
      <c r="U48" s="250"/>
      <c r="V48" s="250"/>
      <c r="W48" s="250"/>
      <c r="X48" s="250"/>
      <c r="Y48" s="250"/>
      <c r="Z48" s="250"/>
      <c r="AA48" s="35">
        <f>SUM(AA38:AA47)</f>
        <v>0</v>
      </c>
    </row>
    <row r="49" spans="2:27" ht="13.5" thickBot="1" x14ac:dyDescent="0.3">
      <c r="B49" s="74"/>
      <c r="C49" s="75"/>
      <c r="D49" s="245"/>
      <c r="E49" s="245"/>
      <c r="F49" s="245"/>
      <c r="G49" s="245"/>
      <c r="H49" s="245"/>
      <c r="I49" s="245"/>
      <c r="J49" s="245"/>
      <c r="K49" s="245"/>
      <c r="L49" s="245"/>
      <c r="M49" s="245"/>
      <c r="N49" s="245"/>
      <c r="O49" s="245"/>
      <c r="P49" s="245"/>
      <c r="Q49" s="246"/>
      <c r="R49" s="245"/>
      <c r="S49" s="245"/>
      <c r="T49" s="245"/>
      <c r="U49" s="245"/>
      <c r="V49" s="245"/>
      <c r="W49" s="245"/>
      <c r="X49" s="245"/>
      <c r="Y49" s="245"/>
      <c r="Z49" s="245"/>
      <c r="AA49" s="247"/>
    </row>
    <row r="50" spans="2:27" ht="27" customHeight="1" x14ac:dyDescent="0.25">
      <c r="B50" s="463" t="s">
        <v>260</v>
      </c>
      <c r="C50" s="464"/>
      <c r="D50" s="464"/>
      <c r="E50" s="464"/>
      <c r="F50" s="464"/>
      <c r="G50" s="464"/>
      <c r="H50" s="464"/>
      <c r="I50" s="464"/>
      <c r="J50" s="464"/>
      <c r="K50" s="464"/>
      <c r="L50" s="464"/>
      <c r="M50" s="464"/>
      <c r="N50" s="464"/>
      <c r="O50" s="464"/>
      <c r="P50" s="464"/>
      <c r="Q50" s="464"/>
      <c r="R50" s="465" t="s">
        <v>56</v>
      </c>
      <c r="S50" s="465"/>
      <c r="T50" s="465" t="s">
        <v>209</v>
      </c>
      <c r="U50" s="465"/>
      <c r="V50" s="465" t="s">
        <v>57</v>
      </c>
      <c r="W50" s="465"/>
      <c r="X50" s="466"/>
      <c r="Y50" s="467" t="s">
        <v>210</v>
      </c>
      <c r="Z50" s="467"/>
      <c r="AA50" s="80" t="s">
        <v>200</v>
      </c>
    </row>
    <row r="51" spans="2:27" x14ac:dyDescent="0.25">
      <c r="B51" s="236"/>
      <c r="C51" s="458"/>
      <c r="D51" s="459"/>
      <c r="E51" s="459"/>
      <c r="F51" s="459"/>
      <c r="G51" s="459"/>
      <c r="H51" s="459"/>
      <c r="I51" s="459"/>
      <c r="J51" s="459"/>
      <c r="K51" s="459"/>
      <c r="L51" s="459"/>
      <c r="M51" s="459"/>
      <c r="N51" s="459"/>
      <c r="O51" s="459"/>
      <c r="P51" s="459"/>
      <c r="Q51" s="460"/>
      <c r="R51" s="450"/>
      <c r="S51" s="450"/>
      <c r="T51" s="451">
        <v>0</v>
      </c>
      <c r="U51" s="451"/>
      <c r="V51" s="452"/>
      <c r="W51" s="452"/>
      <c r="X51" s="453"/>
      <c r="Y51" s="451">
        <v>0</v>
      </c>
      <c r="Z51" s="451"/>
      <c r="AA51" s="242" t="str">
        <f>IF(R51="Purchase",T51/V51,IF(R51="Rental",Y51,IF(T51+V51+Y51&gt;0,"error","")))</f>
        <v/>
      </c>
    </row>
    <row r="52" spans="2:27" x14ac:dyDescent="0.25">
      <c r="B52" s="236"/>
      <c r="C52" s="438"/>
      <c r="D52" s="439"/>
      <c r="E52" s="439"/>
      <c r="F52" s="439"/>
      <c r="G52" s="439"/>
      <c r="H52" s="439"/>
      <c r="I52" s="439"/>
      <c r="J52" s="439"/>
      <c r="K52" s="439"/>
      <c r="L52" s="439"/>
      <c r="M52" s="439"/>
      <c r="N52" s="439"/>
      <c r="O52" s="439"/>
      <c r="P52" s="439"/>
      <c r="Q52" s="440"/>
      <c r="R52" s="450"/>
      <c r="S52" s="450"/>
      <c r="T52" s="451">
        <v>0</v>
      </c>
      <c r="U52" s="451"/>
      <c r="V52" s="452"/>
      <c r="W52" s="452"/>
      <c r="X52" s="453"/>
      <c r="Y52" s="451">
        <v>0</v>
      </c>
      <c r="Z52" s="451"/>
      <c r="AA52" s="242" t="str">
        <f t="shared" ref="AA52:AA60" si="14">IF(R52="Purchase",T52/V52,IF(R52="Rental",Y52,IF(T52+V52+Y52&gt;0,"error","")))</f>
        <v/>
      </c>
    </row>
    <row r="53" spans="2:27" x14ac:dyDescent="0.25">
      <c r="B53" s="236"/>
      <c r="C53" s="438"/>
      <c r="D53" s="439"/>
      <c r="E53" s="439"/>
      <c r="F53" s="439"/>
      <c r="G53" s="439"/>
      <c r="H53" s="439"/>
      <c r="I53" s="439"/>
      <c r="J53" s="439"/>
      <c r="K53" s="439"/>
      <c r="L53" s="439"/>
      <c r="M53" s="439"/>
      <c r="N53" s="439"/>
      <c r="O53" s="439"/>
      <c r="P53" s="439"/>
      <c r="Q53" s="440"/>
      <c r="R53" s="450"/>
      <c r="S53" s="450"/>
      <c r="T53" s="451">
        <v>0</v>
      </c>
      <c r="U53" s="451"/>
      <c r="V53" s="452"/>
      <c r="W53" s="452"/>
      <c r="X53" s="453"/>
      <c r="Y53" s="451">
        <v>0</v>
      </c>
      <c r="Z53" s="451"/>
      <c r="AA53" s="242" t="str">
        <f t="shared" si="14"/>
        <v/>
      </c>
    </row>
    <row r="54" spans="2:27" x14ac:dyDescent="0.25">
      <c r="B54" s="236"/>
      <c r="C54" s="438"/>
      <c r="D54" s="439"/>
      <c r="E54" s="439"/>
      <c r="F54" s="439"/>
      <c r="G54" s="439"/>
      <c r="H54" s="439"/>
      <c r="I54" s="439"/>
      <c r="J54" s="439"/>
      <c r="K54" s="439"/>
      <c r="L54" s="439"/>
      <c r="M54" s="439"/>
      <c r="N54" s="439"/>
      <c r="O54" s="439"/>
      <c r="P54" s="439"/>
      <c r="Q54" s="440"/>
      <c r="R54" s="450"/>
      <c r="S54" s="450"/>
      <c r="T54" s="451">
        <v>0</v>
      </c>
      <c r="U54" s="451"/>
      <c r="V54" s="452"/>
      <c r="W54" s="452"/>
      <c r="X54" s="453"/>
      <c r="Y54" s="451">
        <v>0</v>
      </c>
      <c r="Z54" s="451"/>
      <c r="AA54" s="242" t="str">
        <f t="shared" si="14"/>
        <v/>
      </c>
    </row>
    <row r="55" spans="2:27" x14ac:dyDescent="0.25">
      <c r="B55" s="236"/>
      <c r="C55" s="438"/>
      <c r="D55" s="439"/>
      <c r="E55" s="439"/>
      <c r="F55" s="439"/>
      <c r="G55" s="439"/>
      <c r="H55" s="439"/>
      <c r="I55" s="439"/>
      <c r="J55" s="439"/>
      <c r="K55" s="439"/>
      <c r="L55" s="439"/>
      <c r="M55" s="439"/>
      <c r="N55" s="439"/>
      <c r="O55" s="439"/>
      <c r="P55" s="439"/>
      <c r="Q55" s="440"/>
      <c r="R55" s="450"/>
      <c r="S55" s="450"/>
      <c r="T55" s="451">
        <v>0</v>
      </c>
      <c r="U55" s="451"/>
      <c r="V55" s="452"/>
      <c r="W55" s="452"/>
      <c r="X55" s="453"/>
      <c r="Y55" s="451">
        <v>0</v>
      </c>
      <c r="Z55" s="451"/>
      <c r="AA55" s="242" t="str">
        <f t="shared" si="14"/>
        <v/>
      </c>
    </row>
    <row r="56" spans="2:27" x14ac:dyDescent="0.25">
      <c r="B56" s="236"/>
      <c r="C56" s="438"/>
      <c r="D56" s="439"/>
      <c r="E56" s="439"/>
      <c r="F56" s="439"/>
      <c r="G56" s="439"/>
      <c r="H56" s="439"/>
      <c r="I56" s="439"/>
      <c r="J56" s="439"/>
      <c r="K56" s="439"/>
      <c r="L56" s="439"/>
      <c r="M56" s="439"/>
      <c r="N56" s="439"/>
      <c r="O56" s="439"/>
      <c r="P56" s="439"/>
      <c r="Q56" s="440"/>
      <c r="R56" s="450"/>
      <c r="S56" s="450"/>
      <c r="T56" s="451">
        <v>0</v>
      </c>
      <c r="U56" s="451"/>
      <c r="V56" s="452"/>
      <c r="W56" s="452"/>
      <c r="X56" s="453"/>
      <c r="Y56" s="451">
        <v>0</v>
      </c>
      <c r="Z56" s="451"/>
      <c r="AA56" s="242" t="str">
        <f t="shared" si="14"/>
        <v/>
      </c>
    </row>
    <row r="57" spans="2:27" x14ac:dyDescent="0.25">
      <c r="B57" s="236"/>
      <c r="C57" s="438"/>
      <c r="D57" s="439"/>
      <c r="E57" s="439"/>
      <c r="F57" s="439"/>
      <c r="G57" s="439"/>
      <c r="H57" s="439"/>
      <c r="I57" s="439"/>
      <c r="J57" s="439"/>
      <c r="K57" s="439"/>
      <c r="L57" s="439"/>
      <c r="M57" s="439"/>
      <c r="N57" s="439"/>
      <c r="O57" s="439"/>
      <c r="P57" s="439"/>
      <c r="Q57" s="440"/>
      <c r="R57" s="450"/>
      <c r="S57" s="450"/>
      <c r="T57" s="451">
        <v>0</v>
      </c>
      <c r="U57" s="451"/>
      <c r="V57" s="452"/>
      <c r="W57" s="452"/>
      <c r="X57" s="453"/>
      <c r="Y57" s="451">
        <v>0</v>
      </c>
      <c r="Z57" s="451"/>
      <c r="AA57" s="242" t="str">
        <f t="shared" si="14"/>
        <v/>
      </c>
    </row>
    <row r="58" spans="2:27" x14ac:dyDescent="0.25">
      <c r="B58" s="236"/>
      <c r="C58" s="438"/>
      <c r="D58" s="439"/>
      <c r="E58" s="439"/>
      <c r="F58" s="439"/>
      <c r="G58" s="439"/>
      <c r="H58" s="439"/>
      <c r="I58" s="439"/>
      <c r="J58" s="439"/>
      <c r="K58" s="439"/>
      <c r="L58" s="439"/>
      <c r="M58" s="439"/>
      <c r="N58" s="439"/>
      <c r="O58" s="439"/>
      <c r="P58" s="439"/>
      <c r="Q58" s="440"/>
      <c r="R58" s="450"/>
      <c r="S58" s="450"/>
      <c r="T58" s="451">
        <v>0</v>
      </c>
      <c r="U58" s="451"/>
      <c r="V58" s="452"/>
      <c r="W58" s="452"/>
      <c r="X58" s="453"/>
      <c r="Y58" s="451">
        <v>0</v>
      </c>
      <c r="Z58" s="451"/>
      <c r="AA58" s="242" t="str">
        <f t="shared" si="14"/>
        <v/>
      </c>
    </row>
    <row r="59" spans="2:27" x14ac:dyDescent="0.25">
      <c r="B59" s="236"/>
      <c r="C59" s="438"/>
      <c r="D59" s="439"/>
      <c r="E59" s="439"/>
      <c r="F59" s="439"/>
      <c r="G59" s="439"/>
      <c r="H59" s="439"/>
      <c r="I59" s="439"/>
      <c r="J59" s="439"/>
      <c r="K59" s="439"/>
      <c r="L59" s="439"/>
      <c r="M59" s="439"/>
      <c r="N59" s="439"/>
      <c r="O59" s="439"/>
      <c r="P59" s="439"/>
      <c r="Q59" s="440"/>
      <c r="R59" s="450"/>
      <c r="S59" s="450"/>
      <c r="T59" s="451">
        <v>0</v>
      </c>
      <c r="U59" s="451"/>
      <c r="V59" s="452"/>
      <c r="W59" s="452"/>
      <c r="X59" s="453"/>
      <c r="Y59" s="451">
        <v>0</v>
      </c>
      <c r="Z59" s="451"/>
      <c r="AA59" s="242" t="str">
        <f t="shared" si="14"/>
        <v/>
      </c>
    </row>
    <row r="60" spans="2:27" x14ac:dyDescent="0.25">
      <c r="B60" s="236"/>
      <c r="C60" s="438"/>
      <c r="D60" s="439"/>
      <c r="E60" s="439"/>
      <c r="F60" s="439"/>
      <c r="G60" s="439"/>
      <c r="H60" s="439"/>
      <c r="I60" s="439"/>
      <c r="J60" s="439"/>
      <c r="K60" s="439"/>
      <c r="L60" s="439"/>
      <c r="M60" s="439"/>
      <c r="N60" s="439"/>
      <c r="O60" s="439"/>
      <c r="P60" s="439"/>
      <c r="Q60" s="440"/>
      <c r="R60" s="454"/>
      <c r="S60" s="454"/>
      <c r="T60" s="455">
        <v>0</v>
      </c>
      <c r="U60" s="455"/>
      <c r="V60" s="456"/>
      <c r="W60" s="456"/>
      <c r="X60" s="457"/>
      <c r="Y60" s="455">
        <v>0</v>
      </c>
      <c r="Z60" s="455"/>
      <c r="AA60" s="242" t="str">
        <f t="shared" si="14"/>
        <v/>
      </c>
    </row>
    <row r="61" spans="2:27" ht="13.5" thickBot="1" x14ac:dyDescent="0.3">
      <c r="B61" s="60" t="s">
        <v>212</v>
      </c>
      <c r="C61" s="252"/>
      <c r="D61" s="253"/>
      <c r="E61" s="253"/>
      <c r="F61" s="253"/>
      <c r="G61" s="253"/>
      <c r="H61" s="253"/>
      <c r="I61" s="253"/>
      <c r="J61" s="253"/>
      <c r="K61" s="253"/>
      <c r="L61" s="253"/>
      <c r="M61" s="253"/>
      <c r="N61" s="253"/>
      <c r="O61" s="253"/>
      <c r="P61" s="253"/>
      <c r="Q61" s="254"/>
      <c r="R61" s="253"/>
      <c r="S61" s="253"/>
      <c r="T61" s="253"/>
      <c r="U61" s="253"/>
      <c r="V61" s="253"/>
      <c r="W61" s="254"/>
      <c r="X61" s="253"/>
      <c r="Y61" s="253"/>
      <c r="Z61" s="255"/>
      <c r="AA61" s="66">
        <f>SUM(AA51:AA60)</f>
        <v>0</v>
      </c>
    </row>
    <row r="62" spans="2:27" ht="13.5" thickBot="1" x14ac:dyDescent="0.3">
      <c r="B62" s="91"/>
      <c r="C62" s="92"/>
      <c r="D62" s="256"/>
      <c r="E62" s="256"/>
      <c r="F62" s="256"/>
      <c r="G62" s="256"/>
      <c r="H62" s="256"/>
      <c r="I62" s="256"/>
      <c r="J62" s="256"/>
      <c r="K62" s="256"/>
      <c r="L62" s="256"/>
      <c r="M62" s="256"/>
      <c r="N62" s="256"/>
      <c r="O62" s="256"/>
      <c r="P62" s="256"/>
      <c r="Q62" s="257"/>
      <c r="R62" s="256"/>
      <c r="S62" s="256"/>
      <c r="T62" s="256"/>
      <c r="U62" s="256"/>
      <c r="V62" s="256"/>
      <c r="W62" s="256"/>
      <c r="X62" s="256"/>
      <c r="Y62" s="256"/>
      <c r="Z62" s="256"/>
      <c r="AA62" s="258"/>
    </row>
    <row r="63" spans="2:27" x14ac:dyDescent="0.25">
      <c r="B63" s="442" t="s">
        <v>58</v>
      </c>
      <c r="C63" s="443"/>
      <c r="D63" s="443"/>
      <c r="E63" s="443"/>
      <c r="F63" s="443"/>
      <c r="G63" s="443"/>
      <c r="H63" s="444"/>
      <c r="I63" s="444"/>
      <c r="J63" s="444"/>
      <c r="K63" s="444"/>
      <c r="L63" s="444"/>
      <c r="M63" s="444"/>
      <c r="N63" s="444"/>
      <c r="O63" s="444"/>
      <c r="P63" s="444"/>
      <c r="Q63" s="444"/>
      <c r="R63" s="444"/>
      <c r="S63" s="444"/>
      <c r="T63" s="444"/>
      <c r="U63" s="444"/>
      <c r="V63" s="444"/>
      <c r="W63" s="444"/>
      <c r="X63" s="444"/>
      <c r="Y63" s="444"/>
      <c r="Z63" s="444"/>
      <c r="AA63" s="80" t="s">
        <v>200</v>
      </c>
    </row>
    <row r="64" spans="2:27" x14ac:dyDescent="0.25">
      <c r="B64" s="70" t="s">
        <v>59</v>
      </c>
      <c r="C64" s="445" t="s">
        <v>60</v>
      </c>
      <c r="D64" s="446"/>
      <c r="E64" s="446"/>
      <c r="F64" s="446"/>
      <c r="G64" s="446"/>
      <c r="H64" s="446"/>
      <c r="I64" s="446"/>
      <c r="J64" s="446"/>
      <c r="K64" s="446"/>
      <c r="L64" s="446"/>
      <c r="M64" s="96"/>
      <c r="N64" s="93"/>
      <c r="O64" s="93"/>
      <c r="P64" s="93"/>
      <c r="Q64" s="94"/>
      <c r="R64" s="93"/>
      <c r="S64" s="93"/>
      <c r="T64" s="93"/>
      <c r="U64" s="93"/>
      <c r="V64" s="93"/>
      <c r="W64" s="93"/>
      <c r="X64" s="93"/>
      <c r="Y64" s="93"/>
      <c r="Z64" s="95"/>
      <c r="AA64" s="80"/>
    </row>
    <row r="65" spans="1:40" x14ac:dyDescent="0.25">
      <c r="B65" s="236"/>
      <c r="C65" s="437"/>
      <c r="D65" s="437"/>
      <c r="E65" s="437"/>
      <c r="F65" s="437"/>
      <c r="G65" s="437"/>
      <c r="H65" s="437"/>
      <c r="I65" s="437"/>
      <c r="J65" s="437"/>
      <c r="K65" s="437"/>
      <c r="L65" s="437"/>
      <c r="M65" s="438"/>
      <c r="N65" s="439"/>
      <c r="O65" s="439"/>
      <c r="P65" s="439"/>
      <c r="Q65" s="439"/>
      <c r="R65" s="439"/>
      <c r="S65" s="439"/>
      <c r="T65" s="439"/>
      <c r="U65" s="439"/>
      <c r="V65" s="439"/>
      <c r="W65" s="439"/>
      <c r="X65" s="439"/>
      <c r="Y65" s="439"/>
      <c r="Z65" s="440"/>
      <c r="AA65" s="259">
        <v>0</v>
      </c>
    </row>
    <row r="66" spans="1:40" x14ac:dyDescent="0.25">
      <c r="B66" s="236"/>
      <c r="C66" s="437"/>
      <c r="D66" s="437"/>
      <c r="E66" s="437"/>
      <c r="F66" s="437"/>
      <c r="G66" s="437"/>
      <c r="H66" s="437"/>
      <c r="I66" s="437"/>
      <c r="J66" s="437"/>
      <c r="K66" s="437"/>
      <c r="L66" s="437"/>
      <c r="M66" s="438"/>
      <c r="N66" s="439"/>
      <c r="O66" s="439"/>
      <c r="P66" s="439"/>
      <c r="Q66" s="439"/>
      <c r="R66" s="439"/>
      <c r="S66" s="439"/>
      <c r="T66" s="439"/>
      <c r="U66" s="439"/>
      <c r="V66" s="439"/>
      <c r="W66" s="439"/>
      <c r="X66" s="439"/>
      <c r="Y66" s="439"/>
      <c r="Z66" s="440"/>
      <c r="AA66" s="259">
        <v>0</v>
      </c>
    </row>
    <row r="67" spans="1:40" x14ac:dyDescent="0.25">
      <c r="B67" s="236"/>
      <c r="C67" s="437"/>
      <c r="D67" s="437"/>
      <c r="E67" s="437"/>
      <c r="F67" s="437"/>
      <c r="G67" s="437"/>
      <c r="H67" s="437"/>
      <c r="I67" s="437"/>
      <c r="J67" s="437"/>
      <c r="K67" s="437"/>
      <c r="L67" s="437"/>
      <c r="M67" s="438"/>
      <c r="N67" s="439"/>
      <c r="O67" s="439"/>
      <c r="P67" s="439"/>
      <c r="Q67" s="439"/>
      <c r="R67" s="439"/>
      <c r="S67" s="439"/>
      <c r="T67" s="439"/>
      <c r="U67" s="439"/>
      <c r="V67" s="439"/>
      <c r="W67" s="439"/>
      <c r="X67" s="439"/>
      <c r="Y67" s="439"/>
      <c r="Z67" s="440"/>
      <c r="AA67" s="259">
        <v>0</v>
      </c>
    </row>
    <row r="68" spans="1:40" x14ac:dyDescent="0.25">
      <c r="B68" s="236"/>
      <c r="C68" s="437"/>
      <c r="D68" s="437"/>
      <c r="E68" s="437"/>
      <c r="F68" s="437"/>
      <c r="G68" s="437"/>
      <c r="H68" s="437"/>
      <c r="I68" s="437"/>
      <c r="J68" s="437"/>
      <c r="K68" s="437"/>
      <c r="L68" s="437"/>
      <c r="M68" s="438"/>
      <c r="N68" s="439"/>
      <c r="O68" s="439"/>
      <c r="P68" s="439"/>
      <c r="Q68" s="439"/>
      <c r="R68" s="439"/>
      <c r="S68" s="439"/>
      <c r="T68" s="439"/>
      <c r="U68" s="439"/>
      <c r="V68" s="439"/>
      <c r="W68" s="439"/>
      <c r="X68" s="439"/>
      <c r="Y68" s="439"/>
      <c r="Z68" s="440"/>
      <c r="AA68" s="259">
        <v>0</v>
      </c>
    </row>
    <row r="69" spans="1:40" x14ac:dyDescent="0.25">
      <c r="B69" s="236"/>
      <c r="C69" s="437"/>
      <c r="D69" s="437"/>
      <c r="E69" s="437"/>
      <c r="F69" s="437"/>
      <c r="G69" s="437"/>
      <c r="H69" s="437"/>
      <c r="I69" s="437"/>
      <c r="J69" s="437"/>
      <c r="K69" s="437"/>
      <c r="L69" s="437"/>
      <c r="M69" s="438"/>
      <c r="N69" s="439"/>
      <c r="O69" s="439"/>
      <c r="P69" s="439"/>
      <c r="Q69" s="439"/>
      <c r="R69" s="439"/>
      <c r="S69" s="439"/>
      <c r="T69" s="439"/>
      <c r="U69" s="439"/>
      <c r="V69" s="439"/>
      <c r="W69" s="439"/>
      <c r="X69" s="439"/>
      <c r="Y69" s="439"/>
      <c r="Z69" s="440"/>
      <c r="AA69" s="259">
        <v>0</v>
      </c>
    </row>
    <row r="70" spans="1:40" x14ac:dyDescent="0.25">
      <c r="B70" s="236"/>
      <c r="C70" s="437"/>
      <c r="D70" s="437"/>
      <c r="E70" s="437"/>
      <c r="F70" s="437"/>
      <c r="G70" s="437"/>
      <c r="H70" s="437"/>
      <c r="I70" s="437"/>
      <c r="J70" s="437"/>
      <c r="K70" s="437"/>
      <c r="L70" s="437"/>
      <c r="M70" s="438"/>
      <c r="N70" s="439"/>
      <c r="O70" s="439"/>
      <c r="P70" s="439"/>
      <c r="Q70" s="439"/>
      <c r="R70" s="439"/>
      <c r="S70" s="439"/>
      <c r="T70" s="439"/>
      <c r="U70" s="439"/>
      <c r="V70" s="439"/>
      <c r="W70" s="439"/>
      <c r="X70" s="439"/>
      <c r="Y70" s="439"/>
      <c r="Z70" s="440"/>
      <c r="AA70" s="259">
        <v>0</v>
      </c>
    </row>
    <row r="71" spans="1:40" x14ac:dyDescent="0.25">
      <c r="B71" s="236"/>
      <c r="C71" s="437"/>
      <c r="D71" s="437"/>
      <c r="E71" s="437"/>
      <c r="F71" s="437"/>
      <c r="G71" s="437"/>
      <c r="H71" s="437"/>
      <c r="I71" s="437"/>
      <c r="J71" s="437"/>
      <c r="K71" s="437"/>
      <c r="L71" s="437"/>
      <c r="M71" s="438"/>
      <c r="N71" s="439"/>
      <c r="O71" s="439"/>
      <c r="P71" s="439"/>
      <c r="Q71" s="439"/>
      <c r="R71" s="439"/>
      <c r="S71" s="439"/>
      <c r="T71" s="439"/>
      <c r="U71" s="439"/>
      <c r="V71" s="439"/>
      <c r="W71" s="439"/>
      <c r="X71" s="439"/>
      <c r="Y71" s="439"/>
      <c r="Z71" s="440"/>
      <c r="AA71" s="259">
        <v>0</v>
      </c>
    </row>
    <row r="72" spans="1:40" x14ac:dyDescent="0.25">
      <c r="B72" s="236"/>
      <c r="C72" s="437"/>
      <c r="D72" s="437"/>
      <c r="E72" s="437"/>
      <c r="F72" s="437"/>
      <c r="G72" s="437"/>
      <c r="H72" s="437"/>
      <c r="I72" s="437"/>
      <c r="J72" s="437"/>
      <c r="K72" s="437"/>
      <c r="L72" s="437"/>
      <c r="M72" s="438"/>
      <c r="N72" s="439"/>
      <c r="O72" s="439"/>
      <c r="P72" s="439"/>
      <c r="Q72" s="439"/>
      <c r="R72" s="439"/>
      <c r="S72" s="439"/>
      <c r="T72" s="439"/>
      <c r="U72" s="439"/>
      <c r="V72" s="439"/>
      <c r="W72" s="439"/>
      <c r="X72" s="439"/>
      <c r="Y72" s="439"/>
      <c r="Z72" s="440"/>
      <c r="AA72" s="259">
        <v>0</v>
      </c>
    </row>
    <row r="73" spans="1:40" x14ac:dyDescent="0.25">
      <c r="B73" s="236"/>
      <c r="C73" s="437"/>
      <c r="D73" s="437"/>
      <c r="E73" s="437"/>
      <c r="F73" s="437"/>
      <c r="G73" s="437"/>
      <c r="H73" s="437"/>
      <c r="I73" s="437"/>
      <c r="J73" s="437"/>
      <c r="K73" s="437"/>
      <c r="L73" s="437"/>
      <c r="M73" s="438"/>
      <c r="N73" s="439"/>
      <c r="O73" s="439"/>
      <c r="P73" s="439"/>
      <c r="Q73" s="439"/>
      <c r="R73" s="439"/>
      <c r="S73" s="439"/>
      <c r="T73" s="439"/>
      <c r="U73" s="439"/>
      <c r="V73" s="439"/>
      <c r="W73" s="439"/>
      <c r="X73" s="439"/>
      <c r="Y73" s="439"/>
      <c r="Z73" s="440"/>
      <c r="AA73" s="259">
        <v>0</v>
      </c>
    </row>
    <row r="74" spans="1:40" x14ac:dyDescent="0.25">
      <c r="B74" s="296"/>
      <c r="C74" s="441"/>
      <c r="D74" s="441"/>
      <c r="E74" s="441"/>
      <c r="F74" s="441"/>
      <c r="G74" s="441"/>
      <c r="H74" s="441"/>
      <c r="I74" s="441"/>
      <c r="J74" s="441"/>
      <c r="K74" s="441"/>
      <c r="L74" s="441"/>
      <c r="M74" s="438"/>
      <c r="N74" s="439"/>
      <c r="O74" s="439"/>
      <c r="P74" s="439"/>
      <c r="Q74" s="439"/>
      <c r="R74" s="439"/>
      <c r="S74" s="439"/>
      <c r="T74" s="439"/>
      <c r="U74" s="439"/>
      <c r="V74" s="439"/>
      <c r="W74" s="439"/>
      <c r="X74" s="439"/>
      <c r="Y74" s="439"/>
      <c r="Z74" s="440"/>
      <c r="AA74" s="286">
        <v>0</v>
      </c>
    </row>
    <row r="75" spans="1:40" ht="13.5" thickBot="1" x14ac:dyDescent="0.3">
      <c r="B75" s="97" t="s">
        <v>208</v>
      </c>
      <c r="C75" s="253"/>
      <c r="D75" s="253"/>
      <c r="E75" s="253"/>
      <c r="F75" s="253"/>
      <c r="G75" s="253"/>
      <c r="H75" s="253"/>
      <c r="I75" s="253"/>
      <c r="J75" s="253"/>
      <c r="K75" s="253"/>
      <c r="L75" s="253"/>
      <c r="M75" s="253"/>
      <c r="N75" s="253"/>
      <c r="O75" s="253"/>
      <c r="P75" s="253"/>
      <c r="Q75" s="254"/>
      <c r="R75" s="253"/>
      <c r="S75" s="253"/>
      <c r="T75" s="253"/>
      <c r="U75" s="253"/>
      <c r="V75" s="253"/>
      <c r="W75" s="253"/>
      <c r="X75" s="253"/>
      <c r="Y75" s="253"/>
      <c r="Z75" s="255"/>
      <c r="AA75" s="66">
        <f>SUM(AA65:AA74)</f>
        <v>0</v>
      </c>
    </row>
    <row r="76" spans="1:40" ht="13.5" thickBot="1" x14ac:dyDescent="0.3">
      <c r="B76" s="447" t="str">
        <f>"Total " &amp;B9</f>
        <v>Total Management</v>
      </c>
      <c r="C76" s="447"/>
      <c r="D76" s="447"/>
      <c r="E76" s="447"/>
      <c r="F76" s="447"/>
      <c r="G76" s="447"/>
      <c r="H76" s="447"/>
      <c r="I76" s="447"/>
      <c r="J76" s="447"/>
      <c r="K76" s="447"/>
      <c r="L76" s="447"/>
      <c r="M76" s="447"/>
      <c r="N76" s="447"/>
      <c r="O76" s="447"/>
      <c r="P76" s="447"/>
      <c r="Q76" s="447"/>
      <c r="R76" s="447"/>
      <c r="S76" s="447"/>
      <c r="T76" s="448" t="s">
        <v>201</v>
      </c>
      <c r="U76" s="448"/>
      <c r="V76" s="449"/>
      <c r="W76" s="449"/>
      <c r="X76" s="449"/>
      <c r="Y76" s="449"/>
      <c r="Z76" s="449"/>
      <c r="AA76" s="73">
        <f>AA35+AA48+AA61+AA75</f>
        <v>2.3000000000000001E-4</v>
      </c>
    </row>
    <row r="77" spans="1:40" ht="13.5" thickBot="1" x14ac:dyDescent="0.3">
      <c r="B77" s="447"/>
      <c r="C77" s="447"/>
      <c r="D77" s="447"/>
      <c r="E77" s="447"/>
      <c r="F77" s="447"/>
      <c r="G77" s="447"/>
      <c r="H77" s="447"/>
      <c r="I77" s="447"/>
      <c r="J77" s="447"/>
      <c r="K77" s="447"/>
      <c r="L77" s="447"/>
      <c r="M77" s="447"/>
      <c r="N77" s="447"/>
      <c r="O77" s="447"/>
      <c r="P77" s="447"/>
      <c r="Q77" s="447"/>
      <c r="R77" s="447"/>
      <c r="S77" s="447"/>
      <c r="T77" s="448" t="s">
        <v>202</v>
      </c>
      <c r="U77" s="448"/>
      <c r="V77" s="449"/>
      <c r="W77" s="449"/>
      <c r="X77" s="449"/>
      <c r="Y77" s="449"/>
      <c r="Z77" s="449"/>
      <c r="AA77" s="73">
        <f>(AA76+(AA76*$Z$4))*(100%+$Z$6)</f>
        <v>2.3000000000000001E-4</v>
      </c>
    </row>
    <row r="78" spans="1:40" x14ac:dyDescent="0.25">
      <c r="B78" s="20"/>
      <c r="C78" s="12"/>
      <c r="D78" s="12"/>
      <c r="E78" s="12"/>
      <c r="F78" s="12"/>
      <c r="G78" s="12"/>
      <c r="H78" s="12"/>
      <c r="I78" s="12"/>
      <c r="J78" s="12"/>
      <c r="K78" s="12"/>
      <c r="L78" s="12"/>
      <c r="M78" s="12"/>
      <c r="N78" s="12"/>
      <c r="O78" s="12"/>
      <c r="P78" s="12"/>
      <c r="Q78" s="13"/>
      <c r="R78" s="12"/>
      <c r="S78" s="12"/>
      <c r="T78" s="12"/>
      <c r="U78" s="12"/>
      <c r="V78" s="12"/>
      <c r="W78" s="12"/>
      <c r="X78" s="12"/>
      <c r="Y78" s="12"/>
      <c r="Z78" s="260"/>
      <c r="AA78" s="21"/>
    </row>
    <row r="79" spans="1:40" x14ac:dyDescent="0.25">
      <c r="B79" s="12"/>
      <c r="C79" s="12"/>
      <c r="D79" s="12"/>
      <c r="E79" s="12"/>
      <c r="F79" s="12"/>
      <c r="G79" s="12"/>
      <c r="H79" s="12"/>
      <c r="I79" s="12"/>
      <c r="J79" s="12"/>
      <c r="K79" s="12"/>
      <c r="L79" s="12"/>
      <c r="M79" s="12"/>
      <c r="N79" s="12"/>
      <c r="O79" s="12"/>
      <c r="P79" s="12"/>
      <c r="Q79" s="13"/>
      <c r="R79" s="12"/>
      <c r="S79" s="12"/>
      <c r="T79" s="12"/>
      <c r="U79" s="12"/>
      <c r="V79" s="12"/>
      <c r="W79" s="12"/>
      <c r="X79" s="12"/>
      <c r="Y79" s="12"/>
      <c r="Z79" s="12"/>
      <c r="AA79" s="12"/>
    </row>
    <row r="80" spans="1:40" s="12" customFormat="1" x14ac:dyDescent="0.25">
      <c r="A80" s="14"/>
      <c r="Q80" s="13"/>
      <c r="AN80" s="14"/>
    </row>
    <row r="81" spans="1:40" s="12" customFormat="1" x14ac:dyDescent="0.25">
      <c r="A81" s="14"/>
      <c r="Q81" s="13"/>
      <c r="AN81" s="14"/>
    </row>
    <row r="82" spans="1:40" s="12" customFormat="1" x14ac:dyDescent="0.25">
      <c r="A82" s="14"/>
      <c r="Q82" s="13"/>
      <c r="AN82" s="14"/>
    </row>
    <row r="83" spans="1:40" s="12" customFormat="1" x14ac:dyDescent="0.25">
      <c r="A83" s="14"/>
      <c r="Q83" s="13"/>
      <c r="AN83" s="14"/>
    </row>
    <row r="84" spans="1:40" s="12" customFormat="1" x14ac:dyDescent="0.25">
      <c r="A84" s="14"/>
      <c r="Q84" s="13"/>
      <c r="AN84" s="14"/>
    </row>
    <row r="85" spans="1:40" s="12" customFormat="1" x14ac:dyDescent="0.25">
      <c r="A85" s="14"/>
      <c r="Q85" s="13"/>
      <c r="AN85" s="14"/>
    </row>
    <row r="86" spans="1:40" s="12" customFormat="1" x14ac:dyDescent="0.25">
      <c r="A86" s="14"/>
      <c r="Q86" s="13"/>
      <c r="AN86" s="14"/>
    </row>
    <row r="87" spans="1:40" s="12" customFormat="1" x14ac:dyDescent="0.25">
      <c r="A87" s="14"/>
      <c r="Q87" s="13"/>
      <c r="AN87" s="14"/>
    </row>
    <row r="88" spans="1:40" s="12" customFormat="1" x14ac:dyDescent="0.25">
      <c r="A88" s="14"/>
      <c r="Q88" s="13"/>
      <c r="AN88" s="14"/>
    </row>
    <row r="89" spans="1:40" s="12" customFormat="1" x14ac:dyDescent="0.25">
      <c r="A89" s="14"/>
      <c r="Q89" s="13"/>
      <c r="AN89" s="14"/>
    </row>
    <row r="90" spans="1:40" s="12" customFormat="1" x14ac:dyDescent="0.25">
      <c r="A90" s="14"/>
      <c r="Q90" s="13"/>
      <c r="AN90" s="14"/>
    </row>
    <row r="91" spans="1:40" s="12" customFormat="1" x14ac:dyDescent="0.25">
      <c r="A91" s="14"/>
      <c r="Q91" s="13"/>
      <c r="AN91" s="14"/>
    </row>
    <row r="92" spans="1:40" s="12" customFormat="1" x14ac:dyDescent="0.25">
      <c r="A92" s="14"/>
      <c r="Q92" s="13"/>
      <c r="AN92" s="14"/>
    </row>
    <row r="93" spans="1:40" s="12" customFormat="1" x14ac:dyDescent="0.25">
      <c r="A93" s="14"/>
      <c r="Q93" s="13"/>
      <c r="AN93" s="14"/>
    </row>
    <row r="94" spans="1:40" s="12" customFormat="1" x14ac:dyDescent="0.25">
      <c r="A94" s="14"/>
      <c r="Q94" s="13"/>
      <c r="AN94" s="14"/>
    </row>
    <row r="95" spans="1:40" s="12" customFormat="1" x14ac:dyDescent="0.25">
      <c r="A95" s="14"/>
      <c r="Q95" s="13"/>
      <c r="AN95" s="14"/>
    </row>
    <row r="96" spans="1:40" s="12" customFormat="1" x14ac:dyDescent="0.25">
      <c r="A96" s="14"/>
      <c r="Q96" s="13"/>
      <c r="AN96" s="14"/>
    </row>
    <row r="97" spans="1:40" s="12" customFormat="1" x14ac:dyDescent="0.25">
      <c r="A97" s="14"/>
      <c r="Q97" s="13"/>
      <c r="AN97" s="14"/>
    </row>
    <row r="98" spans="1:40" s="12" customFormat="1" x14ac:dyDescent="0.25">
      <c r="A98" s="14"/>
      <c r="Q98" s="13"/>
      <c r="AN98" s="14"/>
    </row>
    <row r="99" spans="1:40" s="12" customFormat="1" x14ac:dyDescent="0.25">
      <c r="A99" s="14"/>
      <c r="Q99" s="13"/>
      <c r="AN99" s="14"/>
    </row>
    <row r="100" spans="1:40" s="12" customFormat="1" x14ac:dyDescent="0.25">
      <c r="A100" s="14"/>
      <c r="Q100" s="13"/>
      <c r="AN100" s="14"/>
    </row>
    <row r="101" spans="1:40" s="12" customFormat="1" x14ac:dyDescent="0.25">
      <c r="A101" s="14"/>
      <c r="Q101" s="13"/>
      <c r="AN101" s="14"/>
    </row>
    <row r="102" spans="1:40" s="12" customFormat="1" x14ac:dyDescent="0.25">
      <c r="A102" s="14"/>
      <c r="G102" s="14"/>
      <c r="I102" s="14"/>
      <c r="K102" s="14"/>
      <c r="M102" s="14"/>
      <c r="O102" s="14"/>
      <c r="Q102" s="22"/>
      <c r="S102" s="14"/>
      <c r="U102" s="14"/>
      <c r="W102" s="14"/>
      <c r="AN102" s="14"/>
    </row>
  </sheetData>
  <sheetProtection selectLockedCells="1"/>
  <mergeCells count="93">
    <mergeCell ref="B9:AA9"/>
    <mergeCell ref="C46:Z46"/>
    <mergeCell ref="B37:Z37"/>
    <mergeCell ref="C38:Z38"/>
    <mergeCell ref="C39:Z39"/>
    <mergeCell ref="C40:Z40"/>
    <mergeCell ref="C41:Z41"/>
    <mergeCell ref="C42:Z42"/>
    <mergeCell ref="C43:Z43"/>
    <mergeCell ref="C44:Z44"/>
    <mergeCell ref="C45:Z45"/>
    <mergeCell ref="C47:Z47"/>
    <mergeCell ref="B50:Q50"/>
    <mergeCell ref="R50:S50"/>
    <mergeCell ref="T50:U50"/>
    <mergeCell ref="V50:X50"/>
    <mergeCell ref="Y50:Z50"/>
    <mergeCell ref="C52:Q52"/>
    <mergeCell ref="R52:S52"/>
    <mergeCell ref="T52:U52"/>
    <mergeCell ref="V52:X52"/>
    <mergeCell ref="Y52:Z52"/>
    <mergeCell ref="C51:Q51"/>
    <mergeCell ref="R51:S51"/>
    <mergeCell ref="T51:U51"/>
    <mergeCell ref="V51:X51"/>
    <mergeCell ref="Y51:Z51"/>
    <mergeCell ref="C54:Q54"/>
    <mergeCell ref="R54:S54"/>
    <mergeCell ref="T54:U54"/>
    <mergeCell ref="V54:X54"/>
    <mergeCell ref="Y54:Z54"/>
    <mergeCell ref="C53:Q53"/>
    <mergeCell ref="R53:S53"/>
    <mergeCell ref="T53:U53"/>
    <mergeCell ref="V53:X53"/>
    <mergeCell ref="Y53:Z53"/>
    <mergeCell ref="C56:Q56"/>
    <mergeCell ref="R56:S56"/>
    <mergeCell ref="T56:U56"/>
    <mergeCell ref="V56:X56"/>
    <mergeCell ref="Y56:Z56"/>
    <mergeCell ref="C55:Q55"/>
    <mergeCell ref="R55:S55"/>
    <mergeCell ref="T55:U55"/>
    <mergeCell ref="V55:X55"/>
    <mergeCell ref="Y55:Z55"/>
    <mergeCell ref="C58:Q58"/>
    <mergeCell ref="R58:S58"/>
    <mergeCell ref="T58:U58"/>
    <mergeCell ref="V58:X58"/>
    <mergeCell ref="Y58:Z58"/>
    <mergeCell ref="C57:Q57"/>
    <mergeCell ref="R57:S57"/>
    <mergeCell ref="T57:U57"/>
    <mergeCell ref="V57:X57"/>
    <mergeCell ref="Y57:Z57"/>
    <mergeCell ref="M66:Z66"/>
    <mergeCell ref="C59:Q59"/>
    <mergeCell ref="R59:S59"/>
    <mergeCell ref="T59:U59"/>
    <mergeCell ref="V59:X59"/>
    <mergeCell ref="Y59:Z59"/>
    <mergeCell ref="C60:Q60"/>
    <mergeCell ref="R60:S60"/>
    <mergeCell ref="T60:U60"/>
    <mergeCell ref="V60:X60"/>
    <mergeCell ref="Y60:Z60"/>
    <mergeCell ref="B76:S77"/>
    <mergeCell ref="T76:Z76"/>
    <mergeCell ref="T77:Z77"/>
    <mergeCell ref="C70:L70"/>
    <mergeCell ref="M70:Z70"/>
    <mergeCell ref="C71:L71"/>
    <mergeCell ref="M71:Z71"/>
    <mergeCell ref="C72:L72"/>
    <mergeCell ref="M72:Z72"/>
    <mergeCell ref="B2:T7"/>
    <mergeCell ref="C73:L73"/>
    <mergeCell ref="M73:Z73"/>
    <mergeCell ref="C74:L74"/>
    <mergeCell ref="M74:Z74"/>
    <mergeCell ref="C67:L67"/>
    <mergeCell ref="M67:Z67"/>
    <mergeCell ref="C68:L68"/>
    <mergeCell ref="M68:Z68"/>
    <mergeCell ref="C69:L69"/>
    <mergeCell ref="M69:Z69"/>
    <mergeCell ref="B63:Z63"/>
    <mergeCell ref="C64:L64"/>
    <mergeCell ref="C65:L65"/>
    <mergeCell ref="M65:Z65"/>
    <mergeCell ref="C66:L66"/>
  </mergeCells>
  <conditionalFormatting sqref="K12:K35">
    <cfRule type="cellIs" dxfId="94" priority="1" operator="greaterThanOrEqual">
      <formula>15%</formula>
    </cfRule>
    <cfRule type="cellIs" dxfId="93" priority="2" operator="lessThan">
      <formula>15%</formula>
    </cfRule>
  </conditionalFormatting>
  <dataValidations count="1">
    <dataValidation type="list" allowBlank="1" showInputMessage="1" showErrorMessage="1" sqref="R51:R60" xr:uid="{11F481F8-11D2-4E94-A210-9FE7695AF91E}">
      <formula1>"Purchase, Rental"</formula1>
    </dataValidation>
  </dataValidations>
  <printOptions horizontalCentered="1"/>
  <pageMargins left="0.25" right="0.25" top="0.75" bottom="0.75" header="0.3" footer="0.3"/>
  <pageSetup paperSize="9" scale="38" firstPageNumber="7" orientation="landscape" useFirstPageNumber="1" r:id="rId1"/>
  <headerFooter alignWithMargins="0"/>
  <rowBreaks count="1" manualBreakCount="1">
    <brk id="7"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96A3F-8EDF-425C-9121-FD410FBEA936}">
  <sheetPr codeName="Sheet4">
    <tabColor rgb="FF008768"/>
    <pageSetUpPr fitToPage="1"/>
  </sheetPr>
  <dimension ref="A1:AG102"/>
  <sheetViews>
    <sheetView showGridLines="0" zoomScale="80" zoomScaleNormal="80" zoomScaleSheetLayoutView="70" workbookViewId="0">
      <pane ySplit="9" topLeftCell="A36" activePane="bottomLeft" state="frozen"/>
      <selection activeCell="C13" sqref="C13"/>
      <selection pane="bottomLeft" activeCell="F17" sqref="F17"/>
    </sheetView>
  </sheetViews>
  <sheetFormatPr defaultColWidth="9.140625" defaultRowHeight="12.75" x14ac:dyDescent="0.25"/>
  <cols>
    <col min="1" max="1" width="2.85546875" style="14" customWidth="1"/>
    <col min="2" max="2" width="30.7109375" style="14" customWidth="1"/>
    <col min="3" max="3" width="10.7109375" style="22" customWidth="1"/>
    <col min="4" max="4" width="12.28515625" style="14" customWidth="1"/>
    <col min="5" max="5" width="9.140625" style="14" customWidth="1"/>
    <col min="6" max="6" width="11.28515625" style="14" bestFit="1" customWidth="1"/>
    <col min="7" max="7" width="10.28515625" style="14" customWidth="1"/>
    <col min="8" max="9" width="12.140625" style="14" customWidth="1"/>
    <col min="10" max="10" width="13.140625" style="14" customWidth="1"/>
    <col min="11" max="12" width="11.7109375" style="14" customWidth="1"/>
    <col min="13" max="13" width="12.28515625" style="14" customWidth="1"/>
    <col min="14" max="14" width="11.42578125" style="14" customWidth="1"/>
    <col min="15" max="15" width="14.28515625" style="14" customWidth="1"/>
    <col min="16" max="16" width="18.42578125" style="14" customWidth="1"/>
    <col min="17" max="18" width="14.7109375" style="14" customWidth="1"/>
    <col min="19" max="19" width="19.28515625" style="14" customWidth="1"/>
    <col min="20" max="20" width="17.7109375" style="14" customWidth="1"/>
    <col min="21" max="21" width="9.140625" style="120"/>
    <col min="22" max="24" width="9.140625" style="12"/>
    <col min="25" max="31" width="9.140625" style="12" customWidth="1"/>
    <col min="32" max="32" width="9.140625" style="14" customWidth="1"/>
    <col min="33" max="16384" width="9.140625" style="14"/>
  </cols>
  <sheetData>
    <row r="1" spans="2:32" ht="17.45" customHeight="1" thickBot="1" x14ac:dyDescent="0.3">
      <c r="B1" s="12"/>
      <c r="C1" s="13"/>
      <c r="D1" s="12"/>
      <c r="E1" s="12"/>
      <c r="F1" s="12"/>
      <c r="G1" s="12"/>
      <c r="H1" s="12"/>
      <c r="I1" s="12"/>
      <c r="J1" s="12"/>
      <c r="K1" s="12"/>
      <c r="L1" s="12"/>
      <c r="M1" s="12"/>
      <c r="N1" s="12"/>
      <c r="O1" s="12"/>
      <c r="P1" s="12"/>
      <c r="Q1" s="12"/>
      <c r="R1" s="12"/>
      <c r="S1" s="12"/>
      <c r="T1" s="12"/>
    </row>
    <row r="2" spans="2:32" ht="17.45" customHeight="1" thickBot="1" x14ac:dyDescent="0.3">
      <c r="B2" s="515" t="s">
        <v>249</v>
      </c>
      <c r="C2" s="515"/>
      <c r="D2" s="515"/>
      <c r="E2" s="515"/>
      <c r="F2" s="515"/>
      <c r="G2" s="515"/>
      <c r="H2" s="515"/>
      <c r="I2" s="515"/>
      <c r="J2" s="515"/>
      <c r="K2" s="515"/>
      <c r="L2" s="515"/>
      <c r="M2" s="515"/>
      <c r="N2" s="41"/>
      <c r="O2" s="509" t="s">
        <v>203</v>
      </c>
      <c r="P2" s="510"/>
      <c r="Q2" s="510"/>
      <c r="R2" s="510"/>
      <c r="S2" s="511"/>
      <c r="T2" s="24">
        <f>T76</f>
        <v>2.3000000000000007E-5</v>
      </c>
      <c r="AC2" s="15"/>
      <c r="AD2" s="15"/>
      <c r="AE2" s="15"/>
      <c r="AF2" s="16"/>
    </row>
    <row r="3" spans="2:32" ht="17.45" customHeight="1" thickBot="1" x14ac:dyDescent="0.3">
      <c r="B3" s="515"/>
      <c r="C3" s="515"/>
      <c r="D3" s="515"/>
      <c r="E3" s="515"/>
      <c r="F3" s="515"/>
      <c r="G3" s="515"/>
      <c r="H3" s="515"/>
      <c r="I3" s="515"/>
      <c r="J3" s="515"/>
      <c r="K3" s="515"/>
      <c r="L3" s="515"/>
      <c r="M3" s="515"/>
      <c r="N3" s="228"/>
      <c r="O3" s="229"/>
      <c r="P3" s="23"/>
      <c r="Q3" s="23"/>
      <c r="R3" s="23"/>
      <c r="S3" s="174" t="s">
        <v>33</v>
      </c>
      <c r="T3" s="83"/>
      <c r="AC3" s="15"/>
      <c r="AD3" s="15"/>
      <c r="AE3" s="15"/>
      <c r="AF3" s="16"/>
    </row>
    <row r="4" spans="2:32" ht="17.45" customHeight="1" thickBot="1" x14ac:dyDescent="0.3">
      <c r="B4" s="515"/>
      <c r="C4" s="515"/>
      <c r="D4" s="515"/>
      <c r="E4" s="515"/>
      <c r="F4" s="515"/>
      <c r="G4" s="515"/>
      <c r="H4" s="515"/>
      <c r="I4" s="515"/>
      <c r="J4" s="515"/>
      <c r="K4" s="515"/>
      <c r="L4" s="515"/>
      <c r="M4" s="515"/>
      <c r="O4" s="413"/>
      <c r="P4" s="232"/>
      <c r="Q4" s="232"/>
      <c r="R4" s="45" t="s">
        <v>34</v>
      </c>
      <c r="S4" s="233">
        <f>Summary!J3</f>
        <v>0</v>
      </c>
      <c r="T4" s="234">
        <f>T2*S4</f>
        <v>0</v>
      </c>
      <c r="Z4" s="137"/>
      <c r="AC4" s="15"/>
      <c r="AD4" s="15"/>
      <c r="AE4" s="15"/>
      <c r="AF4" s="16"/>
    </row>
    <row r="5" spans="2:32" ht="17.45" customHeight="1" thickBot="1" x14ac:dyDescent="0.3">
      <c r="B5" s="515"/>
      <c r="C5" s="515"/>
      <c r="D5" s="515"/>
      <c r="E5" s="515"/>
      <c r="F5" s="515"/>
      <c r="G5" s="515"/>
      <c r="H5" s="515"/>
      <c r="I5" s="515"/>
      <c r="J5" s="515"/>
      <c r="K5" s="515"/>
      <c r="L5" s="515"/>
      <c r="M5" s="515"/>
      <c r="O5" s="413"/>
      <c r="P5" s="29"/>
      <c r="Q5" s="29"/>
      <c r="R5" s="29"/>
      <c r="S5" s="44" t="s">
        <v>35</v>
      </c>
      <c r="T5" s="84">
        <f>T4+T2</f>
        <v>2.3000000000000007E-5</v>
      </c>
      <c r="AC5" s="15"/>
      <c r="AD5" s="15"/>
      <c r="AE5" s="15"/>
      <c r="AF5" s="16"/>
    </row>
    <row r="6" spans="2:32" ht="17.45" customHeight="1" thickBot="1" x14ac:dyDescent="0.3">
      <c r="B6" s="515"/>
      <c r="C6" s="515"/>
      <c r="D6" s="515"/>
      <c r="E6" s="515"/>
      <c r="F6" s="515"/>
      <c r="G6" s="515"/>
      <c r="H6" s="515"/>
      <c r="I6" s="515"/>
      <c r="J6" s="515"/>
      <c r="K6" s="515"/>
      <c r="L6" s="515"/>
      <c r="M6" s="515"/>
      <c r="O6" s="413"/>
      <c r="P6" s="232"/>
      <c r="Q6" s="232"/>
      <c r="R6" s="45" t="s">
        <v>36</v>
      </c>
      <c r="S6" s="175">
        <f>Summary!J5</f>
        <v>0</v>
      </c>
      <c r="T6" s="263">
        <f>T5*S6</f>
        <v>0</v>
      </c>
      <c r="AC6" s="15"/>
      <c r="AD6" s="15"/>
      <c r="AE6" s="15"/>
      <c r="AF6" s="16"/>
    </row>
    <row r="7" spans="2:32" ht="17.45" customHeight="1" thickBot="1" x14ac:dyDescent="0.3">
      <c r="B7" s="515"/>
      <c r="C7" s="515"/>
      <c r="D7" s="515"/>
      <c r="E7" s="515"/>
      <c r="F7" s="515"/>
      <c r="G7" s="515"/>
      <c r="H7" s="515"/>
      <c r="I7" s="515"/>
      <c r="J7" s="515"/>
      <c r="K7" s="515"/>
      <c r="L7" s="515"/>
      <c r="M7" s="515"/>
      <c r="O7" s="76"/>
      <c r="P7" s="77"/>
      <c r="Q7" s="77"/>
      <c r="R7" s="77"/>
      <c r="S7" s="85" t="s">
        <v>204</v>
      </c>
      <c r="T7" s="24">
        <f>T6+T5</f>
        <v>2.3000000000000007E-5</v>
      </c>
      <c r="AC7" s="15"/>
      <c r="AD7" s="15"/>
      <c r="AE7" s="15"/>
      <c r="AF7" s="16"/>
    </row>
    <row r="8" spans="2:32" ht="13.5" thickBot="1" x14ac:dyDescent="0.3">
      <c r="B8" s="12"/>
      <c r="C8" s="13"/>
      <c r="D8" s="12"/>
      <c r="E8" s="12"/>
      <c r="F8" s="12"/>
      <c r="G8" s="12"/>
      <c r="H8" s="12"/>
      <c r="I8" s="12"/>
      <c r="J8" s="12"/>
      <c r="K8" s="12"/>
      <c r="L8" s="12"/>
      <c r="M8" s="12"/>
      <c r="N8" s="12"/>
      <c r="O8" s="12"/>
      <c r="P8" s="12"/>
      <c r="Q8" s="12"/>
      <c r="R8" s="12"/>
      <c r="S8" s="12"/>
      <c r="T8" s="12"/>
      <c r="AC8" s="15"/>
      <c r="AD8" s="15"/>
      <c r="AE8" s="15"/>
      <c r="AF8" s="16"/>
    </row>
    <row r="9" spans="2:32" s="19" customFormat="1" ht="34.9" customHeight="1" thickBot="1" x14ac:dyDescent="0.3">
      <c r="B9" s="494" t="s">
        <v>179</v>
      </c>
      <c r="C9" s="495"/>
      <c r="D9" s="495"/>
      <c r="E9" s="495"/>
      <c r="F9" s="495"/>
      <c r="G9" s="495"/>
      <c r="H9" s="495"/>
      <c r="I9" s="495"/>
      <c r="J9" s="495"/>
      <c r="K9" s="495"/>
      <c r="L9" s="495"/>
      <c r="M9" s="495"/>
      <c r="N9" s="495"/>
      <c r="O9" s="495"/>
      <c r="P9" s="495"/>
      <c r="Q9" s="495"/>
      <c r="R9" s="495"/>
      <c r="S9" s="495"/>
      <c r="T9" s="496"/>
      <c r="U9" s="121"/>
      <c r="V9" s="17"/>
      <c r="W9" s="17"/>
      <c r="X9" s="17"/>
      <c r="Y9" s="17"/>
      <c r="Z9" s="17"/>
      <c r="AA9" s="17"/>
      <c r="AB9" s="17"/>
      <c r="AC9" s="15"/>
      <c r="AD9" s="15"/>
      <c r="AE9" s="15"/>
      <c r="AF9" s="18"/>
    </row>
    <row r="10" spans="2:32" ht="100.15" customHeight="1" thickBot="1" x14ac:dyDescent="0.3">
      <c r="B10" s="172" t="s">
        <v>37</v>
      </c>
      <c r="C10" s="48" t="s">
        <v>38</v>
      </c>
      <c r="D10" s="48" t="s">
        <v>39</v>
      </c>
      <c r="E10" s="48" t="s">
        <v>61</v>
      </c>
      <c r="F10" s="49" t="s">
        <v>62</v>
      </c>
      <c r="G10" s="48" t="s">
        <v>63</v>
      </c>
      <c r="H10" s="48" t="s">
        <v>43</v>
      </c>
      <c r="I10" s="48" t="s">
        <v>44</v>
      </c>
      <c r="J10" s="48" t="s">
        <v>64</v>
      </c>
      <c r="K10" s="48" t="s">
        <v>65</v>
      </c>
      <c r="L10" s="48" t="s">
        <v>47</v>
      </c>
      <c r="M10" s="48" t="s">
        <v>48</v>
      </c>
      <c r="N10" s="48" t="s">
        <v>66</v>
      </c>
      <c r="O10" s="48" t="s">
        <v>67</v>
      </c>
      <c r="P10" s="48" t="s">
        <v>68</v>
      </c>
      <c r="Q10" s="48" t="s">
        <v>69</v>
      </c>
      <c r="R10" s="48" t="s">
        <v>70</v>
      </c>
      <c r="S10" s="48" t="s">
        <v>54</v>
      </c>
      <c r="T10" s="50" t="s">
        <v>200</v>
      </c>
      <c r="AC10" s="15"/>
      <c r="AD10" s="15"/>
      <c r="AE10" s="15"/>
      <c r="AF10" s="16"/>
    </row>
    <row r="11" spans="2:32" x14ac:dyDescent="0.25">
      <c r="B11" s="173" t="s">
        <v>215</v>
      </c>
      <c r="C11" s="264"/>
      <c r="D11" s="265"/>
      <c r="E11" s="265"/>
      <c r="F11" s="266"/>
      <c r="G11" s="267"/>
      <c r="H11" s="267"/>
      <c r="I11" s="267"/>
      <c r="J11" s="267"/>
      <c r="K11" s="267"/>
      <c r="L11" s="268"/>
      <c r="M11" s="268"/>
      <c r="N11" s="267"/>
      <c r="O11" s="267"/>
      <c r="P11" s="267"/>
      <c r="Q11" s="267"/>
      <c r="R11" s="267"/>
      <c r="S11" s="267"/>
      <c r="T11" s="269"/>
      <c r="AC11" s="15"/>
      <c r="AD11" s="15"/>
      <c r="AE11" s="15"/>
      <c r="AF11" s="16"/>
    </row>
    <row r="12" spans="2:32" ht="15" x14ac:dyDescent="0.25">
      <c r="B12" s="270"/>
      <c r="C12" s="271"/>
      <c r="D12" s="272" t="str">
        <f>IF(C12="","",F12/C12)</f>
        <v/>
      </c>
      <c r="E12" s="273">
        <f>C12/2080</f>
        <v>0</v>
      </c>
      <c r="F12" s="274">
        <v>9.9999999999999995E-7</v>
      </c>
      <c r="G12" s="274">
        <v>0</v>
      </c>
      <c r="H12" s="274">
        <v>0</v>
      </c>
      <c r="I12" s="51">
        <f>H12/F12</f>
        <v>0</v>
      </c>
      <c r="J12" s="274">
        <v>0</v>
      </c>
      <c r="K12" s="274">
        <v>0</v>
      </c>
      <c r="L12" s="275">
        <v>0</v>
      </c>
      <c r="M12" s="53">
        <f>L12/F12</f>
        <v>0</v>
      </c>
      <c r="N12" s="274">
        <v>0</v>
      </c>
      <c r="O12" s="274">
        <v>0</v>
      </c>
      <c r="P12" s="274">
        <v>0</v>
      </c>
      <c r="Q12" s="274">
        <v>0</v>
      </c>
      <c r="R12" s="274">
        <v>0</v>
      </c>
      <c r="S12" s="274"/>
      <c r="T12" s="276">
        <f>SUM(F12+G12+H12+J12+K12+L12+N12+O12+P12+Q12+R12)</f>
        <v>9.9999999999999995E-7</v>
      </c>
      <c r="U12" s="122">
        <f>SUM(C12*E12)</f>
        <v>0</v>
      </c>
      <c r="AC12" s="15"/>
      <c r="AD12" s="15"/>
      <c r="AE12" s="15"/>
      <c r="AF12" s="16"/>
    </row>
    <row r="13" spans="2:32" ht="15" x14ac:dyDescent="0.25">
      <c r="B13" s="236"/>
      <c r="C13" s="277"/>
      <c r="D13" s="238" t="str">
        <f t="shared" ref="D13:D34" si="0">IF(C13="","",F13/C13)</f>
        <v/>
      </c>
      <c r="E13" s="243">
        <f t="shared" ref="E13:E34" si="1">C13/2080</f>
        <v>0</v>
      </c>
      <c r="F13" s="240">
        <v>9.9999999999999995E-7</v>
      </c>
      <c r="G13" s="240">
        <v>0</v>
      </c>
      <c r="H13" s="240">
        <v>0</v>
      </c>
      <c r="I13" s="30">
        <f>H13/F13</f>
        <v>0</v>
      </c>
      <c r="J13" s="240">
        <v>0</v>
      </c>
      <c r="K13" s="240">
        <v>0</v>
      </c>
      <c r="L13" s="241">
        <v>0</v>
      </c>
      <c r="M13" s="36">
        <f t="shared" ref="M13:M34" si="2">L13/F13</f>
        <v>0</v>
      </c>
      <c r="N13" s="240">
        <v>0</v>
      </c>
      <c r="O13" s="240">
        <v>0</v>
      </c>
      <c r="P13" s="240">
        <v>0</v>
      </c>
      <c r="Q13" s="240">
        <v>0</v>
      </c>
      <c r="R13" s="240">
        <v>0</v>
      </c>
      <c r="S13" s="240"/>
      <c r="T13" s="242">
        <f t="shared" ref="T13:T34" si="3">SUM(F13+G13+H13+J13+K13+L13+N13+O13+P13+Q13+R13)</f>
        <v>9.9999999999999995E-7</v>
      </c>
      <c r="U13" s="122">
        <f t="shared" ref="U13:U35" si="4">SUM(C13*E13)</f>
        <v>0</v>
      </c>
      <c r="AC13" s="15"/>
      <c r="AD13" s="15"/>
      <c r="AE13" s="15"/>
      <c r="AF13" s="16"/>
    </row>
    <row r="14" spans="2:32" ht="15" x14ac:dyDescent="0.25">
      <c r="B14" s="236"/>
      <c r="C14" s="277"/>
      <c r="D14" s="238" t="str">
        <f t="shared" si="0"/>
        <v/>
      </c>
      <c r="E14" s="243">
        <f t="shared" si="1"/>
        <v>0</v>
      </c>
      <c r="F14" s="240">
        <v>9.9999999999999995E-7</v>
      </c>
      <c r="G14" s="240">
        <v>0</v>
      </c>
      <c r="H14" s="240">
        <v>0</v>
      </c>
      <c r="I14" s="30">
        <f t="shared" ref="I14:I34" si="5">H14/F14</f>
        <v>0</v>
      </c>
      <c r="J14" s="240">
        <v>0</v>
      </c>
      <c r="K14" s="240">
        <v>0</v>
      </c>
      <c r="L14" s="241">
        <v>0</v>
      </c>
      <c r="M14" s="36">
        <f t="shared" si="2"/>
        <v>0</v>
      </c>
      <c r="N14" s="240">
        <v>0</v>
      </c>
      <c r="O14" s="240">
        <v>0</v>
      </c>
      <c r="P14" s="240">
        <v>0</v>
      </c>
      <c r="Q14" s="240">
        <v>0</v>
      </c>
      <c r="R14" s="240">
        <v>0</v>
      </c>
      <c r="S14" s="240"/>
      <c r="T14" s="242">
        <f t="shared" si="3"/>
        <v>9.9999999999999995E-7</v>
      </c>
      <c r="U14" s="122">
        <f t="shared" si="4"/>
        <v>0</v>
      </c>
      <c r="AC14" s="15"/>
      <c r="AD14" s="15"/>
      <c r="AE14" s="15"/>
      <c r="AF14" s="16"/>
    </row>
    <row r="15" spans="2:32" ht="15" x14ac:dyDescent="0.25">
      <c r="B15" s="236"/>
      <c r="C15" s="277"/>
      <c r="D15" s="238" t="str">
        <f t="shared" si="0"/>
        <v/>
      </c>
      <c r="E15" s="243">
        <f t="shared" si="1"/>
        <v>0</v>
      </c>
      <c r="F15" s="240">
        <v>9.9999999999999995E-7</v>
      </c>
      <c r="G15" s="240">
        <v>0</v>
      </c>
      <c r="H15" s="240">
        <v>0</v>
      </c>
      <c r="I15" s="30">
        <f t="shared" si="5"/>
        <v>0</v>
      </c>
      <c r="J15" s="240">
        <v>0</v>
      </c>
      <c r="K15" s="240">
        <v>0</v>
      </c>
      <c r="L15" s="241">
        <v>0</v>
      </c>
      <c r="M15" s="36">
        <f t="shared" si="2"/>
        <v>0</v>
      </c>
      <c r="N15" s="240">
        <v>0</v>
      </c>
      <c r="O15" s="240">
        <v>0</v>
      </c>
      <c r="P15" s="240">
        <v>0</v>
      </c>
      <c r="Q15" s="240">
        <v>0</v>
      </c>
      <c r="R15" s="240">
        <v>0</v>
      </c>
      <c r="S15" s="240"/>
      <c r="T15" s="242">
        <f t="shared" si="3"/>
        <v>9.9999999999999995E-7</v>
      </c>
      <c r="U15" s="122">
        <f t="shared" si="4"/>
        <v>0</v>
      </c>
      <c r="AC15" s="15"/>
      <c r="AD15" s="15"/>
      <c r="AE15" s="15"/>
      <c r="AF15" s="16"/>
    </row>
    <row r="16" spans="2:32" ht="15" x14ac:dyDescent="0.25">
      <c r="B16" s="236"/>
      <c r="C16" s="277"/>
      <c r="D16" s="238" t="str">
        <f t="shared" si="0"/>
        <v/>
      </c>
      <c r="E16" s="243">
        <f t="shared" si="1"/>
        <v>0</v>
      </c>
      <c r="F16" s="240">
        <v>9.9999999999999995E-7</v>
      </c>
      <c r="G16" s="240">
        <v>0</v>
      </c>
      <c r="H16" s="240">
        <v>0</v>
      </c>
      <c r="I16" s="30">
        <f t="shared" si="5"/>
        <v>0</v>
      </c>
      <c r="J16" s="240">
        <v>0</v>
      </c>
      <c r="K16" s="240">
        <v>0</v>
      </c>
      <c r="L16" s="241">
        <v>0</v>
      </c>
      <c r="M16" s="36">
        <f t="shared" si="2"/>
        <v>0</v>
      </c>
      <c r="N16" s="240">
        <v>0</v>
      </c>
      <c r="O16" s="240">
        <v>0</v>
      </c>
      <c r="P16" s="240">
        <v>0</v>
      </c>
      <c r="Q16" s="240">
        <v>0</v>
      </c>
      <c r="R16" s="240">
        <v>0</v>
      </c>
      <c r="S16" s="240"/>
      <c r="T16" s="242">
        <f t="shared" si="3"/>
        <v>9.9999999999999995E-7</v>
      </c>
      <c r="U16" s="122">
        <f t="shared" si="4"/>
        <v>0</v>
      </c>
      <c r="AC16" s="15"/>
      <c r="AD16" s="15"/>
      <c r="AE16" s="15"/>
      <c r="AF16" s="16"/>
    </row>
    <row r="17" spans="2:32" ht="15" x14ac:dyDescent="0.25">
      <c r="B17" s="236"/>
      <c r="C17" s="277"/>
      <c r="D17" s="238" t="str">
        <f t="shared" si="0"/>
        <v/>
      </c>
      <c r="E17" s="243">
        <f t="shared" si="1"/>
        <v>0</v>
      </c>
      <c r="F17" s="240">
        <v>9.9999999999999995E-7</v>
      </c>
      <c r="G17" s="240">
        <v>0</v>
      </c>
      <c r="H17" s="240">
        <v>0</v>
      </c>
      <c r="I17" s="30">
        <f t="shared" si="5"/>
        <v>0</v>
      </c>
      <c r="J17" s="240">
        <v>0</v>
      </c>
      <c r="K17" s="240">
        <v>0</v>
      </c>
      <c r="L17" s="241">
        <v>0</v>
      </c>
      <c r="M17" s="36">
        <f t="shared" si="2"/>
        <v>0</v>
      </c>
      <c r="N17" s="240">
        <v>0</v>
      </c>
      <c r="O17" s="240">
        <v>0</v>
      </c>
      <c r="P17" s="240">
        <v>0</v>
      </c>
      <c r="Q17" s="240">
        <v>0</v>
      </c>
      <c r="R17" s="240">
        <v>0</v>
      </c>
      <c r="S17" s="240"/>
      <c r="T17" s="242">
        <f t="shared" si="3"/>
        <v>9.9999999999999995E-7</v>
      </c>
      <c r="U17" s="122">
        <f t="shared" si="4"/>
        <v>0</v>
      </c>
      <c r="AC17" s="15"/>
      <c r="AD17" s="15"/>
      <c r="AE17" s="15"/>
      <c r="AF17" s="16"/>
    </row>
    <row r="18" spans="2:32" ht="15" x14ac:dyDescent="0.25">
      <c r="B18" s="236"/>
      <c r="C18" s="277"/>
      <c r="D18" s="238" t="str">
        <f t="shared" si="0"/>
        <v/>
      </c>
      <c r="E18" s="243">
        <f t="shared" si="1"/>
        <v>0</v>
      </c>
      <c r="F18" s="240">
        <v>9.9999999999999995E-7</v>
      </c>
      <c r="G18" s="240">
        <v>0</v>
      </c>
      <c r="H18" s="240">
        <v>0</v>
      </c>
      <c r="I18" s="30">
        <f t="shared" si="5"/>
        <v>0</v>
      </c>
      <c r="J18" s="240">
        <v>0</v>
      </c>
      <c r="K18" s="240">
        <v>0</v>
      </c>
      <c r="L18" s="241">
        <v>0</v>
      </c>
      <c r="M18" s="36">
        <f t="shared" si="2"/>
        <v>0</v>
      </c>
      <c r="N18" s="240">
        <v>0</v>
      </c>
      <c r="O18" s="240">
        <v>0</v>
      </c>
      <c r="P18" s="240">
        <v>0</v>
      </c>
      <c r="Q18" s="240">
        <v>0</v>
      </c>
      <c r="R18" s="240">
        <v>0</v>
      </c>
      <c r="S18" s="240"/>
      <c r="T18" s="242">
        <f t="shared" si="3"/>
        <v>9.9999999999999995E-7</v>
      </c>
      <c r="U18" s="122">
        <f t="shared" si="4"/>
        <v>0</v>
      </c>
      <c r="AC18" s="15"/>
      <c r="AD18" s="15"/>
      <c r="AE18" s="15"/>
      <c r="AF18" s="16"/>
    </row>
    <row r="19" spans="2:32" ht="15" x14ac:dyDescent="0.25">
      <c r="B19" s="236"/>
      <c r="C19" s="277"/>
      <c r="D19" s="238" t="str">
        <f t="shared" si="0"/>
        <v/>
      </c>
      <c r="E19" s="243">
        <f t="shared" si="1"/>
        <v>0</v>
      </c>
      <c r="F19" s="240">
        <v>9.9999999999999995E-7</v>
      </c>
      <c r="G19" s="240">
        <v>0</v>
      </c>
      <c r="H19" s="240">
        <v>0</v>
      </c>
      <c r="I19" s="30">
        <f t="shared" si="5"/>
        <v>0</v>
      </c>
      <c r="J19" s="240">
        <v>0</v>
      </c>
      <c r="K19" s="240">
        <v>0</v>
      </c>
      <c r="L19" s="241">
        <v>0</v>
      </c>
      <c r="M19" s="36">
        <f t="shared" si="2"/>
        <v>0</v>
      </c>
      <c r="N19" s="240">
        <v>0</v>
      </c>
      <c r="O19" s="240">
        <v>0</v>
      </c>
      <c r="P19" s="240">
        <v>0</v>
      </c>
      <c r="Q19" s="240">
        <v>0</v>
      </c>
      <c r="R19" s="240">
        <v>0</v>
      </c>
      <c r="S19" s="240"/>
      <c r="T19" s="242">
        <f t="shared" si="3"/>
        <v>9.9999999999999995E-7</v>
      </c>
      <c r="U19" s="122">
        <f t="shared" si="4"/>
        <v>0</v>
      </c>
      <c r="AC19" s="15"/>
      <c r="AD19" s="15"/>
      <c r="AE19" s="15"/>
      <c r="AF19" s="16"/>
    </row>
    <row r="20" spans="2:32" ht="15" x14ac:dyDescent="0.25">
      <c r="B20" s="236"/>
      <c r="C20" s="277"/>
      <c r="D20" s="238" t="str">
        <f t="shared" si="0"/>
        <v/>
      </c>
      <c r="E20" s="243">
        <f t="shared" si="1"/>
        <v>0</v>
      </c>
      <c r="F20" s="240">
        <v>9.9999999999999995E-7</v>
      </c>
      <c r="G20" s="240">
        <v>0</v>
      </c>
      <c r="H20" s="240">
        <v>0</v>
      </c>
      <c r="I20" s="30">
        <f t="shared" si="5"/>
        <v>0</v>
      </c>
      <c r="J20" s="240">
        <v>0</v>
      </c>
      <c r="K20" s="240">
        <v>0</v>
      </c>
      <c r="L20" s="241">
        <v>0</v>
      </c>
      <c r="M20" s="36">
        <f t="shared" si="2"/>
        <v>0</v>
      </c>
      <c r="N20" s="240">
        <v>0</v>
      </c>
      <c r="O20" s="240">
        <v>0</v>
      </c>
      <c r="P20" s="240">
        <v>0</v>
      </c>
      <c r="Q20" s="240">
        <v>0</v>
      </c>
      <c r="R20" s="240">
        <v>0</v>
      </c>
      <c r="S20" s="240"/>
      <c r="T20" s="242">
        <f t="shared" si="3"/>
        <v>9.9999999999999995E-7</v>
      </c>
      <c r="U20" s="122">
        <f t="shared" si="4"/>
        <v>0</v>
      </c>
      <c r="AC20" s="15"/>
      <c r="AD20" s="15"/>
      <c r="AE20" s="15"/>
      <c r="AF20" s="16"/>
    </row>
    <row r="21" spans="2:32" ht="15" x14ac:dyDescent="0.25">
      <c r="B21" s="236"/>
      <c r="C21" s="277"/>
      <c r="D21" s="238" t="str">
        <f t="shared" si="0"/>
        <v/>
      </c>
      <c r="E21" s="243">
        <f t="shared" si="1"/>
        <v>0</v>
      </c>
      <c r="F21" s="240">
        <v>9.9999999999999995E-7</v>
      </c>
      <c r="G21" s="240">
        <v>0</v>
      </c>
      <c r="H21" s="240">
        <v>0</v>
      </c>
      <c r="I21" s="30">
        <f t="shared" si="5"/>
        <v>0</v>
      </c>
      <c r="J21" s="240">
        <v>0</v>
      </c>
      <c r="K21" s="240">
        <v>0</v>
      </c>
      <c r="L21" s="241">
        <v>0</v>
      </c>
      <c r="M21" s="36">
        <f t="shared" si="2"/>
        <v>0</v>
      </c>
      <c r="N21" s="240">
        <v>0</v>
      </c>
      <c r="O21" s="240">
        <v>0</v>
      </c>
      <c r="P21" s="240">
        <v>0</v>
      </c>
      <c r="Q21" s="240">
        <v>0</v>
      </c>
      <c r="R21" s="240">
        <v>0</v>
      </c>
      <c r="S21" s="240"/>
      <c r="T21" s="242">
        <f t="shared" si="3"/>
        <v>9.9999999999999995E-7</v>
      </c>
      <c r="U21" s="122">
        <f t="shared" si="4"/>
        <v>0</v>
      </c>
      <c r="AC21" s="15"/>
      <c r="AD21" s="15"/>
      <c r="AE21" s="15"/>
      <c r="AF21" s="16"/>
    </row>
    <row r="22" spans="2:32" ht="15" x14ac:dyDescent="0.25">
      <c r="B22" s="236"/>
      <c r="C22" s="277"/>
      <c r="D22" s="238" t="str">
        <f t="shared" si="0"/>
        <v/>
      </c>
      <c r="E22" s="243">
        <f t="shared" si="1"/>
        <v>0</v>
      </c>
      <c r="F22" s="240">
        <v>9.9999999999999995E-7</v>
      </c>
      <c r="G22" s="240">
        <v>0</v>
      </c>
      <c r="H22" s="240">
        <v>0</v>
      </c>
      <c r="I22" s="30">
        <f t="shared" si="5"/>
        <v>0</v>
      </c>
      <c r="J22" s="240">
        <v>0</v>
      </c>
      <c r="K22" s="240">
        <v>0</v>
      </c>
      <c r="L22" s="241">
        <v>0</v>
      </c>
      <c r="M22" s="36">
        <f t="shared" si="2"/>
        <v>0</v>
      </c>
      <c r="N22" s="240">
        <v>0</v>
      </c>
      <c r="O22" s="240">
        <v>0</v>
      </c>
      <c r="P22" s="240">
        <v>0</v>
      </c>
      <c r="Q22" s="240">
        <v>0</v>
      </c>
      <c r="R22" s="240">
        <v>0</v>
      </c>
      <c r="S22" s="240"/>
      <c r="T22" s="242">
        <f t="shared" si="3"/>
        <v>9.9999999999999995E-7</v>
      </c>
      <c r="U22" s="122">
        <f t="shared" si="4"/>
        <v>0</v>
      </c>
      <c r="AC22" s="15"/>
      <c r="AD22" s="15"/>
      <c r="AE22" s="15"/>
      <c r="AF22" s="16"/>
    </row>
    <row r="23" spans="2:32" ht="15" x14ac:dyDescent="0.25">
      <c r="B23" s="236"/>
      <c r="C23" s="277"/>
      <c r="D23" s="238" t="str">
        <f t="shared" si="0"/>
        <v/>
      </c>
      <c r="E23" s="243">
        <f t="shared" si="1"/>
        <v>0</v>
      </c>
      <c r="F23" s="240">
        <v>9.9999999999999995E-7</v>
      </c>
      <c r="G23" s="240">
        <v>0</v>
      </c>
      <c r="H23" s="240">
        <v>0</v>
      </c>
      <c r="I23" s="30">
        <f t="shared" si="5"/>
        <v>0</v>
      </c>
      <c r="J23" s="240">
        <v>0</v>
      </c>
      <c r="K23" s="240">
        <v>0</v>
      </c>
      <c r="L23" s="241">
        <v>0</v>
      </c>
      <c r="M23" s="36">
        <f t="shared" si="2"/>
        <v>0</v>
      </c>
      <c r="N23" s="240">
        <v>0</v>
      </c>
      <c r="O23" s="240">
        <v>0</v>
      </c>
      <c r="P23" s="240">
        <v>0</v>
      </c>
      <c r="Q23" s="240">
        <v>0</v>
      </c>
      <c r="R23" s="240">
        <v>0</v>
      </c>
      <c r="S23" s="240"/>
      <c r="T23" s="242">
        <f t="shared" si="3"/>
        <v>9.9999999999999995E-7</v>
      </c>
      <c r="U23" s="122">
        <f t="shared" si="4"/>
        <v>0</v>
      </c>
      <c r="AC23" s="15"/>
      <c r="AD23" s="15"/>
      <c r="AE23" s="15"/>
      <c r="AF23" s="16"/>
    </row>
    <row r="24" spans="2:32" ht="15" x14ac:dyDescent="0.25">
      <c r="B24" s="236"/>
      <c r="C24" s="277"/>
      <c r="D24" s="238" t="str">
        <f t="shared" si="0"/>
        <v/>
      </c>
      <c r="E24" s="243">
        <f t="shared" si="1"/>
        <v>0</v>
      </c>
      <c r="F24" s="240">
        <v>9.9999999999999995E-7</v>
      </c>
      <c r="G24" s="240">
        <v>0</v>
      </c>
      <c r="H24" s="240">
        <v>0</v>
      </c>
      <c r="I24" s="30">
        <f t="shared" si="5"/>
        <v>0</v>
      </c>
      <c r="J24" s="240">
        <v>0</v>
      </c>
      <c r="K24" s="240">
        <v>0</v>
      </c>
      <c r="L24" s="241">
        <v>0</v>
      </c>
      <c r="M24" s="36">
        <f t="shared" si="2"/>
        <v>0</v>
      </c>
      <c r="N24" s="240">
        <v>0</v>
      </c>
      <c r="O24" s="240">
        <v>0</v>
      </c>
      <c r="P24" s="240">
        <v>0</v>
      </c>
      <c r="Q24" s="240">
        <v>0</v>
      </c>
      <c r="R24" s="240">
        <v>0</v>
      </c>
      <c r="S24" s="240"/>
      <c r="T24" s="242">
        <f t="shared" si="3"/>
        <v>9.9999999999999995E-7</v>
      </c>
      <c r="U24" s="122">
        <f t="shared" si="4"/>
        <v>0</v>
      </c>
      <c r="AC24" s="15"/>
      <c r="AD24" s="15"/>
      <c r="AE24" s="15"/>
      <c r="AF24" s="16"/>
    </row>
    <row r="25" spans="2:32" ht="15" x14ac:dyDescent="0.25">
      <c r="B25" s="236"/>
      <c r="C25" s="277"/>
      <c r="D25" s="238" t="str">
        <f t="shared" si="0"/>
        <v/>
      </c>
      <c r="E25" s="243">
        <f t="shared" si="1"/>
        <v>0</v>
      </c>
      <c r="F25" s="240">
        <v>9.9999999999999995E-7</v>
      </c>
      <c r="G25" s="240">
        <v>0</v>
      </c>
      <c r="H25" s="240">
        <v>0</v>
      </c>
      <c r="I25" s="30">
        <f t="shared" si="5"/>
        <v>0</v>
      </c>
      <c r="J25" s="240">
        <v>0</v>
      </c>
      <c r="K25" s="240">
        <v>0</v>
      </c>
      <c r="L25" s="241">
        <v>0</v>
      </c>
      <c r="M25" s="36">
        <f t="shared" si="2"/>
        <v>0</v>
      </c>
      <c r="N25" s="240">
        <v>0</v>
      </c>
      <c r="O25" s="240">
        <v>0</v>
      </c>
      <c r="P25" s="240">
        <v>0</v>
      </c>
      <c r="Q25" s="240">
        <v>0</v>
      </c>
      <c r="R25" s="240">
        <v>0</v>
      </c>
      <c r="S25" s="240"/>
      <c r="T25" s="242">
        <f t="shared" si="3"/>
        <v>9.9999999999999995E-7</v>
      </c>
      <c r="U25" s="122">
        <f t="shared" si="4"/>
        <v>0</v>
      </c>
      <c r="AC25" s="15"/>
      <c r="AD25" s="15"/>
      <c r="AE25" s="15"/>
      <c r="AF25" s="16"/>
    </row>
    <row r="26" spans="2:32" ht="15" x14ac:dyDescent="0.25">
      <c r="B26" s="236"/>
      <c r="C26" s="277"/>
      <c r="D26" s="238" t="str">
        <f t="shared" si="0"/>
        <v/>
      </c>
      <c r="E26" s="243">
        <f t="shared" si="1"/>
        <v>0</v>
      </c>
      <c r="F26" s="240">
        <v>9.9999999999999995E-7</v>
      </c>
      <c r="G26" s="240">
        <v>0</v>
      </c>
      <c r="H26" s="240">
        <v>0</v>
      </c>
      <c r="I26" s="30">
        <f t="shared" si="5"/>
        <v>0</v>
      </c>
      <c r="J26" s="240">
        <v>0</v>
      </c>
      <c r="K26" s="240">
        <v>0</v>
      </c>
      <c r="L26" s="241">
        <v>0</v>
      </c>
      <c r="M26" s="36">
        <f t="shared" si="2"/>
        <v>0</v>
      </c>
      <c r="N26" s="240">
        <v>0</v>
      </c>
      <c r="O26" s="240">
        <v>0</v>
      </c>
      <c r="P26" s="240">
        <v>0</v>
      </c>
      <c r="Q26" s="240">
        <v>0</v>
      </c>
      <c r="R26" s="240">
        <v>0</v>
      </c>
      <c r="S26" s="240"/>
      <c r="T26" s="242">
        <f t="shared" si="3"/>
        <v>9.9999999999999995E-7</v>
      </c>
      <c r="U26" s="122">
        <f t="shared" si="4"/>
        <v>0</v>
      </c>
      <c r="AC26" s="15"/>
      <c r="AD26" s="15"/>
      <c r="AE26" s="15"/>
      <c r="AF26" s="16"/>
    </row>
    <row r="27" spans="2:32" ht="15" x14ac:dyDescent="0.25">
      <c r="B27" s="236"/>
      <c r="C27" s="277"/>
      <c r="D27" s="238" t="str">
        <f t="shared" si="0"/>
        <v/>
      </c>
      <c r="E27" s="243">
        <f t="shared" si="1"/>
        <v>0</v>
      </c>
      <c r="F27" s="240">
        <v>9.9999999999999995E-7</v>
      </c>
      <c r="G27" s="240">
        <v>0</v>
      </c>
      <c r="H27" s="240">
        <v>0</v>
      </c>
      <c r="I27" s="30">
        <f t="shared" si="5"/>
        <v>0</v>
      </c>
      <c r="J27" s="240">
        <v>0</v>
      </c>
      <c r="K27" s="240">
        <v>0</v>
      </c>
      <c r="L27" s="241">
        <v>0</v>
      </c>
      <c r="M27" s="36">
        <f t="shared" si="2"/>
        <v>0</v>
      </c>
      <c r="N27" s="240">
        <v>0</v>
      </c>
      <c r="O27" s="240">
        <v>0</v>
      </c>
      <c r="P27" s="240">
        <v>0</v>
      </c>
      <c r="Q27" s="240">
        <v>0</v>
      </c>
      <c r="R27" s="240">
        <v>0</v>
      </c>
      <c r="S27" s="240"/>
      <c r="T27" s="242">
        <f t="shared" si="3"/>
        <v>9.9999999999999995E-7</v>
      </c>
      <c r="U27" s="122">
        <f t="shared" si="4"/>
        <v>0</v>
      </c>
      <c r="AC27" s="15"/>
      <c r="AD27" s="15"/>
      <c r="AE27" s="15"/>
      <c r="AF27" s="16"/>
    </row>
    <row r="28" spans="2:32" ht="15" x14ac:dyDescent="0.25">
      <c r="B28" s="236"/>
      <c r="C28" s="277"/>
      <c r="D28" s="238" t="str">
        <f t="shared" si="0"/>
        <v/>
      </c>
      <c r="E28" s="243">
        <f t="shared" si="1"/>
        <v>0</v>
      </c>
      <c r="F28" s="240">
        <v>9.9999999999999995E-7</v>
      </c>
      <c r="G28" s="240">
        <v>0</v>
      </c>
      <c r="H28" s="240">
        <v>0</v>
      </c>
      <c r="I28" s="30">
        <f t="shared" si="5"/>
        <v>0</v>
      </c>
      <c r="J28" s="240">
        <v>0</v>
      </c>
      <c r="K28" s="240">
        <v>0</v>
      </c>
      <c r="L28" s="241">
        <v>0</v>
      </c>
      <c r="M28" s="36">
        <f t="shared" si="2"/>
        <v>0</v>
      </c>
      <c r="N28" s="240">
        <v>0</v>
      </c>
      <c r="O28" s="240">
        <v>0</v>
      </c>
      <c r="P28" s="240">
        <v>0</v>
      </c>
      <c r="Q28" s="240">
        <v>0</v>
      </c>
      <c r="R28" s="240">
        <v>0</v>
      </c>
      <c r="S28" s="240"/>
      <c r="T28" s="242">
        <f t="shared" si="3"/>
        <v>9.9999999999999995E-7</v>
      </c>
      <c r="U28" s="122">
        <f t="shared" si="4"/>
        <v>0</v>
      </c>
      <c r="AC28" s="15"/>
      <c r="AD28" s="15"/>
      <c r="AE28" s="15"/>
      <c r="AF28" s="16"/>
    </row>
    <row r="29" spans="2:32" ht="15" x14ac:dyDescent="0.25">
      <c r="B29" s="236"/>
      <c r="C29" s="277"/>
      <c r="D29" s="238" t="str">
        <f t="shared" si="0"/>
        <v/>
      </c>
      <c r="E29" s="243">
        <f t="shared" si="1"/>
        <v>0</v>
      </c>
      <c r="F29" s="240">
        <v>9.9999999999999995E-7</v>
      </c>
      <c r="G29" s="240">
        <v>0</v>
      </c>
      <c r="H29" s="240">
        <v>0</v>
      </c>
      <c r="I29" s="30">
        <f t="shared" si="5"/>
        <v>0</v>
      </c>
      <c r="J29" s="240">
        <v>0</v>
      </c>
      <c r="K29" s="240">
        <v>0</v>
      </c>
      <c r="L29" s="241">
        <v>0</v>
      </c>
      <c r="M29" s="36">
        <f t="shared" si="2"/>
        <v>0</v>
      </c>
      <c r="N29" s="240">
        <v>0</v>
      </c>
      <c r="O29" s="240">
        <v>0</v>
      </c>
      <c r="P29" s="240">
        <v>0</v>
      </c>
      <c r="Q29" s="240">
        <v>0</v>
      </c>
      <c r="R29" s="240">
        <v>0</v>
      </c>
      <c r="S29" s="240"/>
      <c r="T29" s="242">
        <f t="shared" si="3"/>
        <v>9.9999999999999995E-7</v>
      </c>
      <c r="U29" s="122">
        <f t="shared" si="4"/>
        <v>0</v>
      </c>
      <c r="AC29" s="15"/>
      <c r="AD29" s="15"/>
      <c r="AE29" s="15"/>
      <c r="AF29" s="16"/>
    </row>
    <row r="30" spans="2:32" ht="15" x14ac:dyDescent="0.25">
      <c r="B30" s="236"/>
      <c r="C30" s="277"/>
      <c r="D30" s="238" t="str">
        <f t="shared" si="0"/>
        <v/>
      </c>
      <c r="E30" s="243">
        <f t="shared" si="1"/>
        <v>0</v>
      </c>
      <c r="F30" s="240">
        <v>9.9999999999999995E-7</v>
      </c>
      <c r="G30" s="240">
        <v>0</v>
      </c>
      <c r="H30" s="240">
        <v>0</v>
      </c>
      <c r="I30" s="30">
        <f t="shared" si="5"/>
        <v>0</v>
      </c>
      <c r="J30" s="240">
        <v>0</v>
      </c>
      <c r="K30" s="240">
        <v>0</v>
      </c>
      <c r="L30" s="241">
        <v>0</v>
      </c>
      <c r="M30" s="36">
        <f t="shared" si="2"/>
        <v>0</v>
      </c>
      <c r="N30" s="240">
        <v>0</v>
      </c>
      <c r="O30" s="240">
        <v>0</v>
      </c>
      <c r="P30" s="240">
        <v>0</v>
      </c>
      <c r="Q30" s="240">
        <v>0</v>
      </c>
      <c r="R30" s="240">
        <v>0</v>
      </c>
      <c r="S30" s="240"/>
      <c r="T30" s="242">
        <f t="shared" si="3"/>
        <v>9.9999999999999995E-7</v>
      </c>
      <c r="U30" s="122">
        <f t="shared" si="4"/>
        <v>0</v>
      </c>
      <c r="AC30" s="15"/>
      <c r="AD30" s="15"/>
      <c r="AE30" s="15"/>
      <c r="AF30" s="16"/>
    </row>
    <row r="31" spans="2:32" ht="15" x14ac:dyDescent="0.25">
      <c r="B31" s="236"/>
      <c r="C31" s="277"/>
      <c r="D31" s="238" t="str">
        <f t="shared" si="0"/>
        <v/>
      </c>
      <c r="E31" s="243">
        <f t="shared" si="1"/>
        <v>0</v>
      </c>
      <c r="F31" s="240">
        <v>9.9999999999999995E-7</v>
      </c>
      <c r="G31" s="240">
        <v>0</v>
      </c>
      <c r="H31" s="240">
        <v>0</v>
      </c>
      <c r="I31" s="30">
        <f t="shared" si="5"/>
        <v>0</v>
      </c>
      <c r="J31" s="240">
        <v>0</v>
      </c>
      <c r="K31" s="240">
        <v>0</v>
      </c>
      <c r="L31" s="241">
        <v>0</v>
      </c>
      <c r="M31" s="36">
        <f t="shared" si="2"/>
        <v>0</v>
      </c>
      <c r="N31" s="240">
        <v>0</v>
      </c>
      <c r="O31" s="240">
        <v>0</v>
      </c>
      <c r="P31" s="240">
        <v>0</v>
      </c>
      <c r="Q31" s="240">
        <v>0</v>
      </c>
      <c r="R31" s="240">
        <v>0</v>
      </c>
      <c r="S31" s="240"/>
      <c r="T31" s="242">
        <f t="shared" si="3"/>
        <v>9.9999999999999995E-7</v>
      </c>
      <c r="U31" s="122">
        <f t="shared" si="4"/>
        <v>0</v>
      </c>
      <c r="AC31" s="15"/>
      <c r="AD31" s="15"/>
      <c r="AE31" s="15"/>
      <c r="AF31" s="16"/>
    </row>
    <row r="32" spans="2:32" ht="15" x14ac:dyDescent="0.25">
      <c r="B32" s="236"/>
      <c r="C32" s="277"/>
      <c r="D32" s="238" t="str">
        <f t="shared" si="0"/>
        <v/>
      </c>
      <c r="E32" s="243">
        <f t="shared" si="1"/>
        <v>0</v>
      </c>
      <c r="F32" s="240">
        <v>9.9999999999999995E-7</v>
      </c>
      <c r="G32" s="240">
        <v>0</v>
      </c>
      <c r="H32" s="240">
        <v>0</v>
      </c>
      <c r="I32" s="30">
        <f t="shared" si="5"/>
        <v>0</v>
      </c>
      <c r="J32" s="240">
        <v>0</v>
      </c>
      <c r="K32" s="240">
        <v>0</v>
      </c>
      <c r="L32" s="241">
        <v>0</v>
      </c>
      <c r="M32" s="36">
        <f t="shared" si="2"/>
        <v>0</v>
      </c>
      <c r="N32" s="240">
        <v>0</v>
      </c>
      <c r="O32" s="240">
        <v>0</v>
      </c>
      <c r="P32" s="240">
        <v>0</v>
      </c>
      <c r="Q32" s="240">
        <v>0</v>
      </c>
      <c r="R32" s="240">
        <v>0</v>
      </c>
      <c r="S32" s="240"/>
      <c r="T32" s="242">
        <f t="shared" si="3"/>
        <v>9.9999999999999995E-7</v>
      </c>
      <c r="U32" s="122">
        <f t="shared" si="4"/>
        <v>0</v>
      </c>
      <c r="AC32" s="15"/>
      <c r="AD32" s="15"/>
      <c r="AE32" s="15"/>
      <c r="AF32" s="16"/>
    </row>
    <row r="33" spans="2:32" ht="15" x14ac:dyDescent="0.25">
      <c r="B33" s="236"/>
      <c r="C33" s="277"/>
      <c r="D33" s="238" t="str">
        <f t="shared" si="0"/>
        <v/>
      </c>
      <c r="E33" s="243">
        <f t="shared" si="1"/>
        <v>0</v>
      </c>
      <c r="F33" s="240">
        <v>9.9999999999999995E-7</v>
      </c>
      <c r="G33" s="240">
        <v>0</v>
      </c>
      <c r="H33" s="240">
        <v>0</v>
      </c>
      <c r="I33" s="30">
        <f t="shared" si="5"/>
        <v>0</v>
      </c>
      <c r="J33" s="240">
        <v>0</v>
      </c>
      <c r="K33" s="240">
        <v>0</v>
      </c>
      <c r="L33" s="241">
        <v>0</v>
      </c>
      <c r="M33" s="36">
        <f t="shared" si="2"/>
        <v>0</v>
      </c>
      <c r="N33" s="240">
        <v>0</v>
      </c>
      <c r="O33" s="240">
        <v>0</v>
      </c>
      <c r="P33" s="240">
        <v>0</v>
      </c>
      <c r="Q33" s="240">
        <v>0</v>
      </c>
      <c r="R33" s="240">
        <v>0</v>
      </c>
      <c r="S33" s="240"/>
      <c r="T33" s="242">
        <f t="shared" si="3"/>
        <v>9.9999999999999995E-7</v>
      </c>
      <c r="U33" s="122">
        <f t="shared" si="4"/>
        <v>0</v>
      </c>
      <c r="AC33" s="15"/>
      <c r="AD33" s="15"/>
      <c r="AE33" s="15"/>
      <c r="AF33" s="16"/>
    </row>
    <row r="34" spans="2:32" ht="15" x14ac:dyDescent="0.25">
      <c r="B34" s="236"/>
      <c r="C34" s="277"/>
      <c r="D34" s="238" t="str">
        <f t="shared" si="0"/>
        <v/>
      </c>
      <c r="E34" s="243">
        <f t="shared" si="1"/>
        <v>0</v>
      </c>
      <c r="F34" s="240">
        <v>9.9999999999999995E-7</v>
      </c>
      <c r="G34" s="240">
        <v>0</v>
      </c>
      <c r="H34" s="240">
        <v>0</v>
      </c>
      <c r="I34" s="30">
        <f t="shared" si="5"/>
        <v>0</v>
      </c>
      <c r="J34" s="240">
        <v>0</v>
      </c>
      <c r="K34" s="240">
        <v>0</v>
      </c>
      <c r="L34" s="241">
        <v>0</v>
      </c>
      <c r="M34" s="36">
        <f t="shared" si="2"/>
        <v>0</v>
      </c>
      <c r="N34" s="240">
        <v>0</v>
      </c>
      <c r="O34" s="240">
        <v>0</v>
      </c>
      <c r="P34" s="240">
        <v>0</v>
      </c>
      <c r="Q34" s="240">
        <v>0</v>
      </c>
      <c r="R34" s="240">
        <v>0</v>
      </c>
      <c r="S34" s="240"/>
      <c r="T34" s="242">
        <f t="shared" si="3"/>
        <v>9.9999999999999995E-7</v>
      </c>
      <c r="U34" s="122">
        <f t="shared" si="4"/>
        <v>0</v>
      </c>
    </row>
    <row r="35" spans="2:32" ht="13.5" thickBot="1" x14ac:dyDescent="0.3">
      <c r="B35" s="88" t="s">
        <v>205</v>
      </c>
      <c r="C35" s="89">
        <f>SUM(C12:C34)</f>
        <v>0</v>
      </c>
      <c r="D35" s="90"/>
      <c r="E35" s="32">
        <f>SUM(E12:E34)</f>
        <v>0</v>
      </c>
      <c r="F35" s="33">
        <f>SUM(F12:F34)</f>
        <v>2.3000000000000007E-5</v>
      </c>
      <c r="G35" s="55">
        <f>SUM(G12:G34)</f>
        <v>0</v>
      </c>
      <c r="H35" s="55">
        <f>SUM(H12:H34)</f>
        <v>0</v>
      </c>
      <c r="I35" s="58"/>
      <c r="J35" s="55">
        <f>SUM(J12:J34)</f>
        <v>0</v>
      </c>
      <c r="K35" s="55">
        <f>SUM(K12:K34)</f>
        <v>0</v>
      </c>
      <c r="L35" s="55">
        <f>SUM(L12:L34)</f>
        <v>0</v>
      </c>
      <c r="M35" s="56"/>
      <c r="N35" s="55">
        <f>SUM(N12:N34)</f>
        <v>0</v>
      </c>
      <c r="O35" s="55">
        <f>SUM(O12:O34)</f>
        <v>0</v>
      </c>
      <c r="P35" s="55">
        <f>SUM(P12:P34)</f>
        <v>0</v>
      </c>
      <c r="Q35" s="55">
        <f>SUM(Q12:Q34)</f>
        <v>0</v>
      </c>
      <c r="R35" s="55"/>
      <c r="S35" s="55">
        <f>SUM(S12:S34)</f>
        <v>0</v>
      </c>
      <c r="T35" s="57">
        <f>SUM(T12:T34)</f>
        <v>2.3000000000000007E-5</v>
      </c>
      <c r="U35" s="122">
        <f t="shared" si="4"/>
        <v>0</v>
      </c>
    </row>
    <row r="36" spans="2:32" ht="13.5" thickBot="1" x14ac:dyDescent="0.3">
      <c r="B36" s="244"/>
      <c r="C36" s="246"/>
      <c r="D36" s="245"/>
      <c r="E36" s="245"/>
      <c r="F36" s="245"/>
      <c r="G36" s="245"/>
      <c r="H36" s="245"/>
      <c r="I36" s="245"/>
      <c r="J36" s="245"/>
      <c r="K36" s="245"/>
      <c r="L36" s="245"/>
      <c r="M36" s="245"/>
      <c r="N36" s="245"/>
      <c r="O36" s="245"/>
      <c r="P36" s="245"/>
      <c r="Q36" s="245"/>
      <c r="R36" s="245"/>
      <c r="S36" s="245"/>
      <c r="T36" s="247"/>
    </row>
    <row r="37" spans="2:32" x14ac:dyDescent="0.25">
      <c r="B37" s="463" t="s">
        <v>55</v>
      </c>
      <c r="C37" s="464"/>
      <c r="D37" s="464"/>
      <c r="E37" s="464"/>
      <c r="F37" s="464"/>
      <c r="G37" s="464"/>
      <c r="H37" s="464"/>
      <c r="I37" s="464"/>
      <c r="J37" s="464"/>
      <c r="K37" s="464"/>
      <c r="L37" s="464"/>
      <c r="M37" s="464"/>
      <c r="N37" s="464"/>
      <c r="O37" s="464"/>
      <c r="P37" s="464"/>
      <c r="Q37" s="464"/>
      <c r="R37" s="464"/>
      <c r="S37" s="512"/>
      <c r="T37" s="50" t="s">
        <v>200</v>
      </c>
    </row>
    <row r="38" spans="2:32" x14ac:dyDescent="0.25">
      <c r="B38" s="278"/>
      <c r="C38" s="513"/>
      <c r="D38" s="514"/>
      <c r="E38" s="514"/>
      <c r="F38" s="514"/>
      <c r="G38" s="514"/>
      <c r="H38" s="514"/>
      <c r="I38" s="514"/>
      <c r="J38" s="514"/>
      <c r="K38" s="514"/>
      <c r="L38" s="514"/>
      <c r="M38" s="514"/>
      <c r="N38" s="514"/>
      <c r="O38" s="514"/>
      <c r="P38" s="514"/>
      <c r="Q38" s="514"/>
      <c r="R38" s="514"/>
      <c r="S38" s="514"/>
      <c r="T38" s="248">
        <v>0</v>
      </c>
    </row>
    <row r="39" spans="2:32" x14ac:dyDescent="0.25">
      <c r="B39" s="278"/>
      <c r="C39" s="507"/>
      <c r="D39" s="508"/>
      <c r="E39" s="508"/>
      <c r="F39" s="508"/>
      <c r="G39" s="508"/>
      <c r="H39" s="508"/>
      <c r="I39" s="508"/>
      <c r="J39" s="508"/>
      <c r="K39" s="508"/>
      <c r="L39" s="508"/>
      <c r="M39" s="508"/>
      <c r="N39" s="508"/>
      <c r="O39" s="508"/>
      <c r="P39" s="508"/>
      <c r="Q39" s="508"/>
      <c r="R39" s="508"/>
      <c r="S39" s="508"/>
      <c r="T39" s="248">
        <v>0</v>
      </c>
    </row>
    <row r="40" spans="2:32" x14ac:dyDescent="0.25">
      <c r="B40" s="278"/>
      <c r="C40" s="507"/>
      <c r="D40" s="508"/>
      <c r="E40" s="508"/>
      <c r="F40" s="508"/>
      <c r="G40" s="508"/>
      <c r="H40" s="508"/>
      <c r="I40" s="508"/>
      <c r="J40" s="508"/>
      <c r="K40" s="508"/>
      <c r="L40" s="508"/>
      <c r="M40" s="508"/>
      <c r="N40" s="508"/>
      <c r="O40" s="508"/>
      <c r="P40" s="508"/>
      <c r="Q40" s="508"/>
      <c r="R40" s="508"/>
      <c r="S40" s="508"/>
      <c r="T40" s="248">
        <v>0</v>
      </c>
    </row>
    <row r="41" spans="2:32" x14ac:dyDescent="0.25">
      <c r="B41" s="278"/>
      <c r="C41" s="507"/>
      <c r="D41" s="508"/>
      <c r="E41" s="508"/>
      <c r="F41" s="508"/>
      <c r="G41" s="508"/>
      <c r="H41" s="508"/>
      <c r="I41" s="508"/>
      <c r="J41" s="508"/>
      <c r="K41" s="508"/>
      <c r="L41" s="508"/>
      <c r="M41" s="508"/>
      <c r="N41" s="508"/>
      <c r="O41" s="508"/>
      <c r="P41" s="508"/>
      <c r="Q41" s="508"/>
      <c r="R41" s="508"/>
      <c r="S41" s="508"/>
      <c r="T41" s="248">
        <v>0</v>
      </c>
    </row>
    <row r="42" spans="2:32" x14ac:dyDescent="0.25">
      <c r="B42" s="278"/>
      <c r="C42" s="507"/>
      <c r="D42" s="508"/>
      <c r="E42" s="508"/>
      <c r="F42" s="508"/>
      <c r="G42" s="508"/>
      <c r="H42" s="508"/>
      <c r="I42" s="508"/>
      <c r="J42" s="508"/>
      <c r="K42" s="508"/>
      <c r="L42" s="508"/>
      <c r="M42" s="508"/>
      <c r="N42" s="508"/>
      <c r="O42" s="508"/>
      <c r="P42" s="508"/>
      <c r="Q42" s="508"/>
      <c r="R42" s="508"/>
      <c r="S42" s="508"/>
      <c r="T42" s="248">
        <v>0</v>
      </c>
    </row>
    <row r="43" spans="2:32" x14ac:dyDescent="0.25">
      <c r="B43" s="278"/>
      <c r="C43" s="507"/>
      <c r="D43" s="508"/>
      <c r="E43" s="508"/>
      <c r="F43" s="508"/>
      <c r="G43" s="508"/>
      <c r="H43" s="508"/>
      <c r="I43" s="508"/>
      <c r="J43" s="508"/>
      <c r="K43" s="508"/>
      <c r="L43" s="508"/>
      <c r="M43" s="508"/>
      <c r="N43" s="508"/>
      <c r="O43" s="508"/>
      <c r="P43" s="508"/>
      <c r="Q43" s="508"/>
      <c r="R43" s="508"/>
      <c r="S43" s="508"/>
      <c r="T43" s="248">
        <v>0</v>
      </c>
    </row>
    <row r="44" spans="2:32" x14ac:dyDescent="0.25">
      <c r="B44" s="278"/>
      <c r="C44" s="507"/>
      <c r="D44" s="508"/>
      <c r="E44" s="508"/>
      <c r="F44" s="508"/>
      <c r="G44" s="508"/>
      <c r="H44" s="508"/>
      <c r="I44" s="508"/>
      <c r="J44" s="508"/>
      <c r="K44" s="508"/>
      <c r="L44" s="508"/>
      <c r="M44" s="508"/>
      <c r="N44" s="508"/>
      <c r="O44" s="508"/>
      <c r="P44" s="508"/>
      <c r="Q44" s="508"/>
      <c r="R44" s="508"/>
      <c r="S44" s="508"/>
      <c r="T44" s="248">
        <v>0</v>
      </c>
    </row>
    <row r="45" spans="2:32" x14ac:dyDescent="0.25">
      <c r="B45" s="278"/>
      <c r="C45" s="507"/>
      <c r="D45" s="508"/>
      <c r="E45" s="508"/>
      <c r="F45" s="508"/>
      <c r="G45" s="508"/>
      <c r="H45" s="508"/>
      <c r="I45" s="508"/>
      <c r="J45" s="508"/>
      <c r="K45" s="508"/>
      <c r="L45" s="508"/>
      <c r="M45" s="508"/>
      <c r="N45" s="508"/>
      <c r="O45" s="508"/>
      <c r="P45" s="508"/>
      <c r="Q45" s="508"/>
      <c r="R45" s="508"/>
      <c r="S45" s="508"/>
      <c r="T45" s="248">
        <v>0</v>
      </c>
    </row>
    <row r="46" spans="2:32" x14ac:dyDescent="0.25">
      <c r="B46" s="278"/>
      <c r="C46" s="507"/>
      <c r="D46" s="508"/>
      <c r="E46" s="508"/>
      <c r="F46" s="508"/>
      <c r="G46" s="508"/>
      <c r="H46" s="508"/>
      <c r="I46" s="508"/>
      <c r="J46" s="508"/>
      <c r="K46" s="508"/>
      <c r="L46" s="508"/>
      <c r="M46" s="508"/>
      <c r="N46" s="508"/>
      <c r="O46" s="508"/>
      <c r="P46" s="508"/>
      <c r="Q46" s="508"/>
      <c r="R46" s="508"/>
      <c r="S46" s="508"/>
      <c r="T46" s="248">
        <v>0</v>
      </c>
    </row>
    <row r="47" spans="2:32" x14ac:dyDescent="0.25">
      <c r="B47" s="278"/>
      <c r="C47" s="519"/>
      <c r="D47" s="520"/>
      <c r="E47" s="520"/>
      <c r="F47" s="520"/>
      <c r="G47" s="520"/>
      <c r="H47" s="520"/>
      <c r="I47" s="520"/>
      <c r="J47" s="520"/>
      <c r="K47" s="520"/>
      <c r="L47" s="520"/>
      <c r="M47" s="520"/>
      <c r="N47" s="520"/>
      <c r="O47" s="520"/>
      <c r="P47" s="520"/>
      <c r="Q47" s="520"/>
      <c r="R47" s="520"/>
      <c r="S47" s="520"/>
      <c r="T47" s="248">
        <v>0</v>
      </c>
    </row>
    <row r="48" spans="2:32" ht="13.5" thickBot="1" x14ac:dyDescent="0.3">
      <c r="B48" s="60" t="s">
        <v>206</v>
      </c>
      <c r="C48" s="279"/>
      <c r="D48" s="250"/>
      <c r="E48" s="250"/>
      <c r="F48" s="250"/>
      <c r="G48" s="250"/>
      <c r="H48" s="250"/>
      <c r="I48" s="250"/>
      <c r="J48" s="250"/>
      <c r="K48" s="250"/>
      <c r="L48" s="250"/>
      <c r="M48" s="250"/>
      <c r="N48" s="250"/>
      <c r="O48" s="250"/>
      <c r="P48" s="250"/>
      <c r="Q48" s="250"/>
      <c r="R48" s="250"/>
      <c r="S48" s="250"/>
      <c r="T48" s="35">
        <f>SUM(T38:T47)</f>
        <v>0</v>
      </c>
    </row>
    <row r="49" spans="2:20" ht="13.5" thickBot="1" x14ac:dyDescent="0.3">
      <c r="B49" s="74"/>
      <c r="C49" s="75"/>
      <c r="D49" s="245"/>
      <c r="E49" s="245"/>
      <c r="F49" s="245"/>
      <c r="G49" s="245"/>
      <c r="H49" s="245"/>
      <c r="I49" s="245"/>
      <c r="J49" s="245"/>
      <c r="K49" s="245"/>
      <c r="L49" s="245"/>
      <c r="M49" s="245"/>
      <c r="N49" s="245"/>
      <c r="O49" s="245"/>
      <c r="P49" s="245"/>
      <c r="Q49" s="245"/>
      <c r="R49" s="245"/>
      <c r="S49" s="245"/>
      <c r="T49" s="247"/>
    </row>
    <row r="50" spans="2:20" ht="39.6" customHeight="1" x14ac:dyDescent="0.25">
      <c r="B50" s="497" t="s">
        <v>211</v>
      </c>
      <c r="C50" s="498"/>
      <c r="D50" s="498"/>
      <c r="E50" s="498"/>
      <c r="F50" s="498"/>
      <c r="G50" s="498"/>
      <c r="H50" s="498"/>
      <c r="I50" s="498"/>
      <c r="J50" s="498"/>
      <c r="K50" s="498"/>
      <c r="L50" s="498"/>
      <c r="M50" s="498"/>
      <c r="N50" s="498"/>
      <c r="O50" s="499"/>
      <c r="P50" s="59" t="s">
        <v>56</v>
      </c>
      <c r="Q50" s="59" t="s">
        <v>209</v>
      </c>
      <c r="R50" s="59" t="s">
        <v>57</v>
      </c>
      <c r="S50" s="67" t="s">
        <v>210</v>
      </c>
      <c r="T50" s="50" t="s">
        <v>200</v>
      </c>
    </row>
    <row r="51" spans="2:20" x14ac:dyDescent="0.25">
      <c r="B51" s="236"/>
      <c r="C51" s="516"/>
      <c r="D51" s="517"/>
      <c r="E51" s="517"/>
      <c r="F51" s="517"/>
      <c r="G51" s="517"/>
      <c r="H51" s="517"/>
      <c r="I51" s="517"/>
      <c r="J51" s="517"/>
      <c r="K51" s="517"/>
      <c r="L51" s="517"/>
      <c r="M51" s="517"/>
      <c r="N51" s="517"/>
      <c r="O51" s="518"/>
      <c r="P51" s="280"/>
      <c r="Q51" s="240">
        <v>0</v>
      </c>
      <c r="R51" s="277"/>
      <c r="S51" s="240">
        <v>0</v>
      </c>
      <c r="T51" s="242" t="str">
        <f t="shared" ref="T51:T60" si="6">IF(P51="Purchase",Q51/R51,IF(P51="Rental",S51,IF(Q51+R51+S51&gt;0,"error","")))</f>
        <v/>
      </c>
    </row>
    <row r="52" spans="2:20" x14ac:dyDescent="0.25">
      <c r="B52" s="236"/>
      <c r="C52" s="482"/>
      <c r="D52" s="483"/>
      <c r="E52" s="483"/>
      <c r="F52" s="483"/>
      <c r="G52" s="483"/>
      <c r="H52" s="483"/>
      <c r="I52" s="483"/>
      <c r="J52" s="483"/>
      <c r="K52" s="483"/>
      <c r="L52" s="483"/>
      <c r="M52" s="483"/>
      <c r="N52" s="483"/>
      <c r="O52" s="484"/>
      <c r="P52" s="280"/>
      <c r="Q52" s="240">
        <v>0</v>
      </c>
      <c r="R52" s="277"/>
      <c r="S52" s="240">
        <v>0</v>
      </c>
      <c r="T52" s="242" t="str">
        <f t="shared" si="6"/>
        <v/>
      </c>
    </row>
    <row r="53" spans="2:20" x14ac:dyDescent="0.25">
      <c r="B53" s="236"/>
      <c r="C53" s="482"/>
      <c r="D53" s="483"/>
      <c r="E53" s="483"/>
      <c r="F53" s="483"/>
      <c r="G53" s="483"/>
      <c r="H53" s="483"/>
      <c r="I53" s="483"/>
      <c r="J53" s="483"/>
      <c r="K53" s="483"/>
      <c r="L53" s="483"/>
      <c r="M53" s="483"/>
      <c r="N53" s="483"/>
      <c r="O53" s="484"/>
      <c r="P53" s="280"/>
      <c r="Q53" s="240">
        <v>0</v>
      </c>
      <c r="R53" s="277"/>
      <c r="S53" s="240">
        <v>0</v>
      </c>
      <c r="T53" s="242" t="str">
        <f t="shared" si="6"/>
        <v/>
      </c>
    </row>
    <row r="54" spans="2:20" x14ac:dyDescent="0.25">
      <c r="B54" s="236"/>
      <c r="C54" s="482"/>
      <c r="D54" s="483"/>
      <c r="E54" s="483"/>
      <c r="F54" s="483"/>
      <c r="G54" s="483"/>
      <c r="H54" s="483"/>
      <c r="I54" s="483"/>
      <c r="J54" s="483"/>
      <c r="K54" s="483"/>
      <c r="L54" s="483"/>
      <c r="M54" s="483"/>
      <c r="N54" s="483"/>
      <c r="O54" s="484"/>
      <c r="P54" s="280"/>
      <c r="Q54" s="240">
        <v>0</v>
      </c>
      <c r="R54" s="277"/>
      <c r="S54" s="240">
        <v>0</v>
      </c>
      <c r="T54" s="242" t="str">
        <f t="shared" si="6"/>
        <v/>
      </c>
    </row>
    <row r="55" spans="2:20" x14ac:dyDescent="0.25">
      <c r="B55" s="236"/>
      <c r="C55" s="482"/>
      <c r="D55" s="483"/>
      <c r="E55" s="483"/>
      <c r="F55" s="483"/>
      <c r="G55" s="483"/>
      <c r="H55" s="483"/>
      <c r="I55" s="483"/>
      <c r="J55" s="483"/>
      <c r="K55" s="483"/>
      <c r="L55" s="483"/>
      <c r="M55" s="483"/>
      <c r="N55" s="483"/>
      <c r="O55" s="484"/>
      <c r="P55" s="280"/>
      <c r="Q55" s="240">
        <v>0</v>
      </c>
      <c r="R55" s="277"/>
      <c r="S55" s="240">
        <v>0</v>
      </c>
      <c r="T55" s="242" t="str">
        <f t="shared" si="6"/>
        <v/>
      </c>
    </row>
    <row r="56" spans="2:20" x14ac:dyDescent="0.25">
      <c r="B56" s="236"/>
      <c r="C56" s="482"/>
      <c r="D56" s="483"/>
      <c r="E56" s="483"/>
      <c r="F56" s="483"/>
      <c r="G56" s="483"/>
      <c r="H56" s="483"/>
      <c r="I56" s="483"/>
      <c r="J56" s="483"/>
      <c r="K56" s="483"/>
      <c r="L56" s="483"/>
      <c r="M56" s="483"/>
      <c r="N56" s="483"/>
      <c r="O56" s="484"/>
      <c r="P56" s="280"/>
      <c r="Q56" s="240">
        <v>0</v>
      </c>
      <c r="R56" s="277"/>
      <c r="S56" s="240">
        <v>0</v>
      </c>
      <c r="T56" s="242" t="str">
        <f t="shared" si="6"/>
        <v/>
      </c>
    </row>
    <row r="57" spans="2:20" x14ac:dyDescent="0.25">
      <c r="B57" s="236"/>
      <c r="C57" s="482"/>
      <c r="D57" s="483"/>
      <c r="E57" s="483"/>
      <c r="F57" s="483"/>
      <c r="G57" s="483"/>
      <c r="H57" s="483"/>
      <c r="I57" s="483"/>
      <c r="J57" s="483"/>
      <c r="K57" s="483"/>
      <c r="L57" s="483"/>
      <c r="M57" s="483"/>
      <c r="N57" s="483"/>
      <c r="O57" s="484"/>
      <c r="P57" s="280"/>
      <c r="Q57" s="240">
        <v>0</v>
      </c>
      <c r="R57" s="277"/>
      <c r="S57" s="240">
        <v>0</v>
      </c>
      <c r="T57" s="242" t="str">
        <f t="shared" si="6"/>
        <v/>
      </c>
    </row>
    <row r="58" spans="2:20" x14ac:dyDescent="0.25">
      <c r="B58" s="236"/>
      <c r="C58" s="482"/>
      <c r="D58" s="483"/>
      <c r="E58" s="483"/>
      <c r="F58" s="483"/>
      <c r="G58" s="483"/>
      <c r="H58" s="483"/>
      <c r="I58" s="483"/>
      <c r="J58" s="483"/>
      <c r="K58" s="483"/>
      <c r="L58" s="483"/>
      <c r="M58" s="483"/>
      <c r="N58" s="483"/>
      <c r="O58" s="484"/>
      <c r="P58" s="280"/>
      <c r="Q58" s="240">
        <v>0</v>
      </c>
      <c r="R58" s="277"/>
      <c r="S58" s="240">
        <v>0</v>
      </c>
      <c r="T58" s="242" t="str">
        <f t="shared" si="6"/>
        <v/>
      </c>
    </row>
    <row r="59" spans="2:20" x14ac:dyDescent="0.25">
      <c r="B59" s="236"/>
      <c r="C59" s="482"/>
      <c r="D59" s="483"/>
      <c r="E59" s="483"/>
      <c r="F59" s="483"/>
      <c r="G59" s="483"/>
      <c r="H59" s="483"/>
      <c r="I59" s="483"/>
      <c r="J59" s="483"/>
      <c r="K59" s="483"/>
      <c r="L59" s="483"/>
      <c r="M59" s="483"/>
      <c r="N59" s="483"/>
      <c r="O59" s="484"/>
      <c r="P59" s="280"/>
      <c r="Q59" s="240">
        <v>0</v>
      </c>
      <c r="R59" s="277"/>
      <c r="S59" s="240">
        <v>0</v>
      </c>
      <c r="T59" s="242" t="str">
        <f t="shared" si="6"/>
        <v/>
      </c>
    </row>
    <row r="60" spans="2:20" x14ac:dyDescent="0.25">
      <c r="B60" s="236"/>
      <c r="C60" s="485"/>
      <c r="D60" s="486"/>
      <c r="E60" s="486"/>
      <c r="F60" s="486"/>
      <c r="G60" s="486"/>
      <c r="H60" s="486"/>
      <c r="I60" s="486"/>
      <c r="J60" s="486"/>
      <c r="K60" s="486"/>
      <c r="L60" s="486"/>
      <c r="M60" s="486"/>
      <c r="N60" s="486"/>
      <c r="O60" s="487"/>
      <c r="P60" s="280"/>
      <c r="Q60" s="240">
        <v>0</v>
      </c>
      <c r="R60" s="277"/>
      <c r="S60" s="240">
        <v>0</v>
      </c>
      <c r="T60" s="242" t="str">
        <f t="shared" si="6"/>
        <v/>
      </c>
    </row>
    <row r="61" spans="2:20" ht="13.5" thickBot="1" x14ac:dyDescent="0.3">
      <c r="B61" s="60" t="s">
        <v>207</v>
      </c>
      <c r="C61" s="279"/>
      <c r="D61" s="249"/>
      <c r="E61" s="249"/>
      <c r="F61" s="249"/>
      <c r="G61" s="249"/>
      <c r="H61" s="249"/>
      <c r="I61" s="249"/>
      <c r="J61" s="249"/>
      <c r="K61" s="249"/>
      <c r="L61" s="249"/>
      <c r="M61" s="249"/>
      <c r="N61" s="249"/>
      <c r="O61" s="249"/>
      <c r="P61" s="253"/>
      <c r="Q61" s="253"/>
      <c r="R61" s="253"/>
      <c r="S61" s="253"/>
      <c r="T61" s="66">
        <f>SUM(T51:T60)</f>
        <v>0</v>
      </c>
    </row>
    <row r="62" spans="2:20" ht="13.5" thickBot="1" x14ac:dyDescent="0.3">
      <c r="B62" s="74"/>
      <c r="C62" s="281"/>
      <c r="D62" s="282"/>
      <c r="E62" s="282"/>
      <c r="F62" s="282"/>
      <c r="G62" s="282"/>
      <c r="H62" s="282"/>
      <c r="I62" s="282"/>
      <c r="J62" s="282"/>
      <c r="K62" s="282"/>
      <c r="L62" s="282"/>
      <c r="M62" s="282"/>
      <c r="N62" s="282"/>
      <c r="O62" s="282"/>
      <c r="P62" s="282"/>
      <c r="Q62" s="282"/>
      <c r="R62" s="282"/>
      <c r="S62" s="282"/>
      <c r="T62" s="82"/>
    </row>
    <row r="63" spans="2:20" x14ac:dyDescent="0.25">
      <c r="B63" s="503" t="s">
        <v>58</v>
      </c>
      <c r="C63" s="504"/>
      <c r="D63" s="504"/>
      <c r="E63" s="504"/>
      <c r="F63" s="504"/>
      <c r="G63" s="505"/>
      <c r="H63" s="505"/>
      <c r="I63" s="505"/>
      <c r="J63" s="505"/>
      <c r="K63" s="505"/>
      <c r="L63" s="505"/>
      <c r="M63" s="505"/>
      <c r="N63" s="505"/>
      <c r="O63" s="505"/>
      <c r="P63" s="505"/>
      <c r="Q63" s="505"/>
      <c r="R63" s="505"/>
      <c r="S63" s="506"/>
      <c r="T63" s="50" t="s">
        <v>200</v>
      </c>
    </row>
    <row r="64" spans="2:20" ht="13.15" customHeight="1" x14ac:dyDescent="0.25">
      <c r="B64" s="78" t="s">
        <v>59</v>
      </c>
      <c r="C64" s="500" t="s">
        <v>60</v>
      </c>
      <c r="D64" s="501"/>
      <c r="E64" s="501"/>
      <c r="F64" s="501"/>
      <c r="G64" s="501"/>
      <c r="H64" s="501"/>
      <c r="I64" s="501"/>
      <c r="J64" s="501"/>
      <c r="K64" s="501"/>
      <c r="L64" s="501"/>
      <c r="M64" s="501"/>
      <c r="N64" s="501"/>
      <c r="O64" s="501"/>
      <c r="P64" s="501"/>
      <c r="Q64" s="501"/>
      <c r="R64" s="72"/>
      <c r="S64" s="72"/>
      <c r="T64" s="80"/>
    </row>
    <row r="65" spans="1:33" x14ac:dyDescent="0.25">
      <c r="B65" s="283"/>
      <c r="C65" s="490"/>
      <c r="D65" s="490"/>
      <c r="E65" s="490"/>
      <c r="F65" s="490"/>
      <c r="G65" s="490"/>
      <c r="H65" s="490"/>
      <c r="I65" s="490"/>
      <c r="J65" s="490"/>
      <c r="K65" s="490"/>
      <c r="L65" s="490"/>
      <c r="M65" s="490"/>
      <c r="N65" s="490"/>
      <c r="O65" s="490"/>
      <c r="P65" s="490"/>
      <c r="Q65" s="490"/>
      <c r="R65" s="488"/>
      <c r="S65" s="489"/>
      <c r="T65" s="259">
        <v>0</v>
      </c>
    </row>
    <row r="66" spans="1:33" x14ac:dyDescent="0.25">
      <c r="B66" s="283"/>
      <c r="C66" s="490"/>
      <c r="D66" s="490"/>
      <c r="E66" s="490"/>
      <c r="F66" s="490"/>
      <c r="G66" s="490"/>
      <c r="H66" s="490"/>
      <c r="I66" s="490"/>
      <c r="J66" s="490"/>
      <c r="K66" s="490"/>
      <c r="L66" s="490"/>
      <c r="M66" s="490"/>
      <c r="N66" s="490"/>
      <c r="O66" s="490"/>
      <c r="P66" s="490"/>
      <c r="Q66" s="490"/>
      <c r="R66" s="478"/>
      <c r="S66" s="479"/>
      <c r="T66" s="259">
        <v>0</v>
      </c>
    </row>
    <row r="67" spans="1:33" x14ac:dyDescent="0.25">
      <c r="B67" s="283"/>
      <c r="C67" s="490"/>
      <c r="D67" s="490"/>
      <c r="E67" s="490"/>
      <c r="F67" s="490"/>
      <c r="G67" s="490"/>
      <c r="H67" s="490"/>
      <c r="I67" s="490"/>
      <c r="J67" s="490"/>
      <c r="K67" s="490"/>
      <c r="L67" s="490"/>
      <c r="M67" s="490"/>
      <c r="N67" s="490"/>
      <c r="O67" s="490"/>
      <c r="P67" s="490"/>
      <c r="Q67" s="490"/>
      <c r="R67" s="478"/>
      <c r="S67" s="479"/>
      <c r="T67" s="259">
        <v>0</v>
      </c>
    </row>
    <row r="68" spans="1:33" x14ac:dyDescent="0.25">
      <c r="B68" s="283"/>
      <c r="C68" s="490"/>
      <c r="D68" s="490"/>
      <c r="E68" s="490"/>
      <c r="F68" s="490"/>
      <c r="G68" s="490"/>
      <c r="H68" s="490"/>
      <c r="I68" s="490"/>
      <c r="J68" s="490"/>
      <c r="K68" s="490"/>
      <c r="L68" s="490"/>
      <c r="M68" s="490"/>
      <c r="N68" s="490"/>
      <c r="O68" s="490"/>
      <c r="P68" s="490"/>
      <c r="Q68" s="490"/>
      <c r="R68" s="478"/>
      <c r="S68" s="479"/>
      <c r="T68" s="259">
        <v>0</v>
      </c>
    </row>
    <row r="69" spans="1:33" x14ac:dyDescent="0.25">
      <c r="B69" s="283"/>
      <c r="C69" s="490"/>
      <c r="D69" s="490"/>
      <c r="E69" s="490"/>
      <c r="F69" s="490"/>
      <c r="G69" s="490"/>
      <c r="H69" s="490"/>
      <c r="I69" s="490"/>
      <c r="J69" s="490"/>
      <c r="K69" s="490"/>
      <c r="L69" s="490"/>
      <c r="M69" s="490"/>
      <c r="N69" s="490"/>
      <c r="O69" s="490"/>
      <c r="P69" s="490"/>
      <c r="Q69" s="490"/>
      <c r="R69" s="478"/>
      <c r="S69" s="479"/>
      <c r="T69" s="259">
        <v>0</v>
      </c>
    </row>
    <row r="70" spans="1:33" x14ac:dyDescent="0.25">
      <c r="B70" s="283"/>
      <c r="C70" s="502"/>
      <c r="D70" s="502"/>
      <c r="E70" s="502"/>
      <c r="F70" s="502"/>
      <c r="G70" s="502"/>
      <c r="H70" s="502"/>
      <c r="I70" s="502"/>
      <c r="J70" s="502"/>
      <c r="K70" s="502"/>
      <c r="L70" s="502"/>
      <c r="M70" s="502"/>
      <c r="N70" s="502"/>
      <c r="O70" s="502"/>
      <c r="P70" s="502"/>
      <c r="Q70" s="502"/>
      <c r="R70" s="478"/>
      <c r="S70" s="479"/>
      <c r="T70" s="259">
        <v>0</v>
      </c>
    </row>
    <row r="71" spans="1:33" x14ac:dyDescent="0.25">
      <c r="B71" s="283"/>
      <c r="C71" s="502"/>
      <c r="D71" s="502"/>
      <c r="E71" s="502"/>
      <c r="F71" s="502"/>
      <c r="G71" s="502"/>
      <c r="H71" s="502"/>
      <c r="I71" s="502"/>
      <c r="J71" s="502"/>
      <c r="K71" s="502"/>
      <c r="L71" s="502"/>
      <c r="M71" s="502"/>
      <c r="N71" s="502"/>
      <c r="O71" s="502"/>
      <c r="P71" s="502"/>
      <c r="Q71" s="502"/>
      <c r="R71" s="478"/>
      <c r="S71" s="479"/>
      <c r="T71" s="259">
        <v>0</v>
      </c>
    </row>
    <row r="72" spans="1:33" x14ac:dyDescent="0.25">
      <c r="B72" s="283"/>
      <c r="C72" s="502"/>
      <c r="D72" s="502"/>
      <c r="E72" s="502"/>
      <c r="F72" s="502"/>
      <c r="G72" s="502"/>
      <c r="H72" s="502"/>
      <c r="I72" s="502"/>
      <c r="J72" s="502"/>
      <c r="K72" s="502"/>
      <c r="L72" s="502"/>
      <c r="M72" s="502"/>
      <c r="N72" s="502"/>
      <c r="O72" s="502"/>
      <c r="P72" s="502"/>
      <c r="Q72" s="502"/>
      <c r="R72" s="478"/>
      <c r="S72" s="479"/>
      <c r="T72" s="259">
        <v>0</v>
      </c>
    </row>
    <row r="73" spans="1:33" x14ac:dyDescent="0.25">
      <c r="B73" s="283"/>
      <c r="C73" s="502"/>
      <c r="D73" s="502"/>
      <c r="E73" s="502"/>
      <c r="F73" s="502"/>
      <c r="G73" s="502"/>
      <c r="H73" s="502"/>
      <c r="I73" s="502"/>
      <c r="J73" s="502"/>
      <c r="K73" s="502"/>
      <c r="L73" s="502"/>
      <c r="M73" s="502"/>
      <c r="N73" s="502"/>
      <c r="O73" s="502"/>
      <c r="P73" s="502"/>
      <c r="Q73" s="502"/>
      <c r="R73" s="478"/>
      <c r="S73" s="479"/>
      <c r="T73" s="259">
        <v>0</v>
      </c>
    </row>
    <row r="74" spans="1:33" x14ac:dyDescent="0.25">
      <c r="B74" s="285"/>
      <c r="C74" s="491"/>
      <c r="D74" s="491"/>
      <c r="E74" s="491"/>
      <c r="F74" s="491"/>
      <c r="G74" s="491"/>
      <c r="H74" s="491"/>
      <c r="I74" s="491"/>
      <c r="J74" s="491"/>
      <c r="K74" s="491"/>
      <c r="L74" s="491"/>
      <c r="M74" s="491"/>
      <c r="N74" s="491"/>
      <c r="O74" s="491"/>
      <c r="P74" s="491"/>
      <c r="Q74" s="491"/>
      <c r="R74" s="480"/>
      <c r="S74" s="481"/>
      <c r="T74" s="286">
        <v>0</v>
      </c>
    </row>
    <row r="75" spans="1:33" ht="13.5" thickBot="1" x14ac:dyDescent="0.3">
      <c r="B75" s="60" t="s">
        <v>208</v>
      </c>
      <c r="C75" s="254"/>
      <c r="D75" s="253"/>
      <c r="E75" s="253"/>
      <c r="F75" s="253"/>
      <c r="G75" s="253"/>
      <c r="H75" s="253"/>
      <c r="I75" s="253"/>
      <c r="J75" s="253"/>
      <c r="K75" s="253"/>
      <c r="L75" s="253"/>
      <c r="M75" s="253"/>
      <c r="N75" s="253"/>
      <c r="O75" s="253"/>
      <c r="P75" s="253"/>
      <c r="Q75" s="253"/>
      <c r="R75" s="253"/>
      <c r="S75" s="255"/>
      <c r="T75" s="333">
        <f>SUM(T65:T74)</f>
        <v>0</v>
      </c>
    </row>
    <row r="76" spans="1:33" ht="18.75" customHeight="1" thickBot="1" x14ac:dyDescent="0.3">
      <c r="B76" s="447" t="str">
        <f xml:space="preserve"> "Total " &amp;B9</f>
        <v>Total Digital Records System</v>
      </c>
      <c r="C76" s="492"/>
      <c r="D76" s="493"/>
      <c r="E76" s="493"/>
      <c r="F76" s="493"/>
      <c r="G76" s="493"/>
      <c r="H76" s="493"/>
      <c r="I76" s="493"/>
      <c r="J76" s="493"/>
      <c r="K76" s="493"/>
      <c r="L76" s="493"/>
      <c r="M76" s="493"/>
      <c r="N76" s="493"/>
      <c r="O76" s="448" t="s">
        <v>201</v>
      </c>
      <c r="P76" s="449"/>
      <c r="Q76" s="449"/>
      <c r="R76" s="449"/>
      <c r="S76" s="449"/>
      <c r="T76" s="73">
        <f>T35+T48+T61+T75</f>
        <v>2.3000000000000007E-5</v>
      </c>
    </row>
    <row r="77" spans="1:33" ht="18.75" customHeight="1" thickBot="1" x14ac:dyDescent="0.3">
      <c r="B77" s="492"/>
      <c r="C77" s="492"/>
      <c r="D77" s="493"/>
      <c r="E77" s="493"/>
      <c r="F77" s="493"/>
      <c r="G77" s="493"/>
      <c r="H77" s="493"/>
      <c r="I77" s="493"/>
      <c r="J77" s="493"/>
      <c r="K77" s="493"/>
      <c r="L77" s="493"/>
      <c r="M77" s="493"/>
      <c r="N77" s="493"/>
      <c r="O77" s="448" t="s">
        <v>202</v>
      </c>
      <c r="P77" s="449"/>
      <c r="Q77" s="449"/>
      <c r="R77" s="449"/>
      <c r="S77" s="449"/>
      <c r="T77" s="73">
        <f>(T76+(T76*$S$4))*(100%+$S$6)</f>
        <v>2.3000000000000007E-5</v>
      </c>
    </row>
    <row r="78" spans="1:33" x14ac:dyDescent="0.25">
      <c r="B78" s="20"/>
      <c r="C78" s="13"/>
      <c r="D78" s="12"/>
      <c r="E78" s="12"/>
      <c r="F78" s="12"/>
      <c r="G78" s="12"/>
      <c r="H78" s="12"/>
      <c r="I78" s="12"/>
      <c r="J78" s="12"/>
      <c r="K78" s="12"/>
      <c r="L78" s="12"/>
      <c r="M78" s="12"/>
      <c r="N78" s="12"/>
      <c r="O78" s="12"/>
      <c r="P78" s="12"/>
      <c r="Q78" s="12"/>
      <c r="R78" s="12"/>
      <c r="S78" s="260"/>
      <c r="T78" s="21"/>
    </row>
    <row r="79" spans="1:33" x14ac:dyDescent="0.25">
      <c r="B79" s="12"/>
      <c r="C79" s="13"/>
      <c r="D79" s="12"/>
      <c r="E79" s="12"/>
      <c r="F79" s="12"/>
      <c r="G79" s="12"/>
      <c r="H79" s="12"/>
      <c r="I79" s="12"/>
      <c r="J79" s="12"/>
      <c r="K79" s="12"/>
      <c r="L79" s="12"/>
      <c r="M79" s="12"/>
      <c r="N79" s="12"/>
      <c r="O79" s="12"/>
      <c r="P79" s="12"/>
      <c r="Q79" s="12"/>
      <c r="R79" s="12"/>
      <c r="S79" s="12"/>
      <c r="T79" s="12"/>
    </row>
    <row r="80" spans="1:33" s="12" customFormat="1" x14ac:dyDescent="0.25">
      <c r="A80" s="14"/>
      <c r="C80" s="13"/>
      <c r="U80" s="120"/>
      <c r="AF80" s="14"/>
      <c r="AG80" s="14"/>
    </row>
    <row r="81" spans="1:33" s="12" customFormat="1" x14ac:dyDescent="0.25">
      <c r="A81" s="14"/>
      <c r="C81" s="13"/>
      <c r="U81" s="120"/>
      <c r="AF81" s="14"/>
      <c r="AG81" s="14"/>
    </row>
    <row r="82" spans="1:33" s="12" customFormat="1" x14ac:dyDescent="0.25">
      <c r="A82" s="14"/>
      <c r="C82" s="13"/>
      <c r="U82" s="120"/>
      <c r="AF82" s="14"/>
      <c r="AG82" s="14"/>
    </row>
    <row r="83" spans="1:33" s="12" customFormat="1" x14ac:dyDescent="0.25">
      <c r="A83" s="14"/>
      <c r="C83" s="13"/>
      <c r="U83" s="120"/>
      <c r="AF83" s="14"/>
      <c r="AG83" s="14"/>
    </row>
    <row r="84" spans="1:33" s="12" customFormat="1" x14ac:dyDescent="0.25">
      <c r="A84" s="14"/>
      <c r="C84" s="13"/>
      <c r="U84" s="120"/>
      <c r="AF84" s="14"/>
      <c r="AG84" s="14"/>
    </row>
    <row r="85" spans="1:33" s="12" customFormat="1" x14ac:dyDescent="0.25">
      <c r="A85" s="14"/>
      <c r="C85" s="13"/>
      <c r="U85" s="120"/>
      <c r="AF85" s="14"/>
      <c r="AG85" s="14"/>
    </row>
    <row r="86" spans="1:33" s="12" customFormat="1" x14ac:dyDescent="0.25">
      <c r="A86" s="14"/>
      <c r="C86" s="13"/>
      <c r="U86" s="120"/>
      <c r="AF86" s="14"/>
      <c r="AG86" s="14"/>
    </row>
    <row r="87" spans="1:33" s="12" customFormat="1" x14ac:dyDescent="0.25">
      <c r="A87" s="14"/>
      <c r="C87" s="13"/>
      <c r="U87" s="120"/>
      <c r="AF87" s="14"/>
      <c r="AG87" s="14"/>
    </row>
    <row r="88" spans="1:33" s="12" customFormat="1" x14ac:dyDescent="0.25">
      <c r="A88" s="14"/>
      <c r="C88" s="13"/>
      <c r="U88" s="120"/>
      <c r="AF88" s="14"/>
      <c r="AG88" s="14"/>
    </row>
    <row r="89" spans="1:33" s="12" customFormat="1" x14ac:dyDescent="0.25">
      <c r="A89" s="14"/>
      <c r="C89" s="13"/>
      <c r="U89" s="120"/>
      <c r="AF89" s="14"/>
      <c r="AG89" s="14"/>
    </row>
    <row r="90" spans="1:33" s="12" customFormat="1" x14ac:dyDescent="0.25">
      <c r="A90" s="14"/>
      <c r="C90" s="13"/>
      <c r="U90" s="120"/>
      <c r="AF90" s="14"/>
      <c r="AG90" s="14"/>
    </row>
    <row r="91" spans="1:33" s="12" customFormat="1" x14ac:dyDescent="0.25">
      <c r="A91" s="14"/>
      <c r="C91" s="13"/>
      <c r="U91" s="120"/>
      <c r="AF91" s="14"/>
      <c r="AG91" s="14"/>
    </row>
    <row r="92" spans="1:33" s="12" customFormat="1" x14ac:dyDescent="0.25">
      <c r="A92" s="14"/>
      <c r="C92" s="13"/>
      <c r="U92" s="120"/>
      <c r="AF92" s="14"/>
      <c r="AG92" s="14"/>
    </row>
    <row r="93" spans="1:33" s="12" customFormat="1" x14ac:dyDescent="0.25">
      <c r="A93" s="14"/>
      <c r="C93" s="13"/>
      <c r="U93" s="120"/>
      <c r="AF93" s="14"/>
      <c r="AG93" s="14"/>
    </row>
    <row r="94" spans="1:33" s="12" customFormat="1" x14ac:dyDescent="0.25">
      <c r="A94" s="14"/>
      <c r="C94" s="13"/>
      <c r="U94" s="120"/>
      <c r="AF94" s="14"/>
      <c r="AG94" s="14"/>
    </row>
    <row r="95" spans="1:33" s="12" customFormat="1" x14ac:dyDescent="0.25">
      <c r="A95" s="14"/>
      <c r="C95" s="13"/>
      <c r="U95" s="120"/>
      <c r="AF95" s="14"/>
      <c r="AG95" s="14"/>
    </row>
    <row r="96" spans="1:33" s="12" customFormat="1" x14ac:dyDescent="0.25">
      <c r="A96" s="14"/>
      <c r="C96" s="13"/>
      <c r="U96" s="120"/>
      <c r="AF96" s="14"/>
      <c r="AG96" s="14"/>
    </row>
    <row r="97" spans="1:33" s="12" customFormat="1" x14ac:dyDescent="0.25">
      <c r="A97" s="14"/>
      <c r="C97" s="13"/>
      <c r="U97" s="120"/>
      <c r="AF97" s="14"/>
      <c r="AG97" s="14"/>
    </row>
    <row r="98" spans="1:33" s="12" customFormat="1" x14ac:dyDescent="0.25">
      <c r="A98" s="14"/>
      <c r="C98" s="13"/>
      <c r="U98" s="120"/>
      <c r="AF98" s="14"/>
      <c r="AG98" s="14"/>
    </row>
    <row r="99" spans="1:33" s="12" customFormat="1" x14ac:dyDescent="0.25">
      <c r="A99" s="14"/>
      <c r="C99" s="13"/>
      <c r="U99" s="120"/>
      <c r="AF99" s="14"/>
      <c r="AG99" s="14"/>
    </row>
    <row r="100" spans="1:33" s="12" customFormat="1" x14ac:dyDescent="0.25">
      <c r="A100" s="14"/>
      <c r="C100" s="13"/>
      <c r="U100" s="120"/>
      <c r="AF100" s="14"/>
      <c r="AG100" s="14"/>
    </row>
    <row r="101" spans="1:33" s="12" customFormat="1" x14ac:dyDescent="0.25">
      <c r="A101" s="14"/>
      <c r="C101" s="13"/>
      <c r="U101" s="120"/>
      <c r="AF101" s="14"/>
      <c r="AG101" s="14"/>
    </row>
    <row r="102" spans="1:33" s="12" customFormat="1" x14ac:dyDescent="0.25">
      <c r="A102" s="14"/>
      <c r="C102" s="13"/>
      <c r="U102" s="120"/>
      <c r="AF102" s="14"/>
      <c r="AG102" s="14"/>
    </row>
  </sheetData>
  <sheetProtection selectLockedCells="1"/>
  <mergeCells count="50">
    <mergeCell ref="C56:O56"/>
    <mergeCell ref="C57:O57"/>
    <mergeCell ref="C58:O58"/>
    <mergeCell ref="O2:S2"/>
    <mergeCell ref="B37:S37"/>
    <mergeCell ref="C38:S38"/>
    <mergeCell ref="C39:S39"/>
    <mergeCell ref="C40:S40"/>
    <mergeCell ref="B2:M7"/>
    <mergeCell ref="C51:O51"/>
    <mergeCell ref="C52:O52"/>
    <mergeCell ref="C53:O53"/>
    <mergeCell ref="C54:O54"/>
    <mergeCell ref="C55:O55"/>
    <mergeCell ref="C47:S47"/>
    <mergeCell ref="C41:S41"/>
    <mergeCell ref="C42:S42"/>
    <mergeCell ref="C43:S43"/>
    <mergeCell ref="C44:S44"/>
    <mergeCell ref="C45:S45"/>
    <mergeCell ref="C46:S46"/>
    <mergeCell ref="C74:Q74"/>
    <mergeCell ref="B76:N77"/>
    <mergeCell ref="O76:S76"/>
    <mergeCell ref="O77:S77"/>
    <mergeCell ref="B9:T9"/>
    <mergeCell ref="B50:O50"/>
    <mergeCell ref="C64:Q64"/>
    <mergeCell ref="C68:Q68"/>
    <mergeCell ref="C69:Q69"/>
    <mergeCell ref="C70:Q70"/>
    <mergeCell ref="C71:Q71"/>
    <mergeCell ref="C72:Q72"/>
    <mergeCell ref="C73:Q73"/>
    <mergeCell ref="B63:S63"/>
    <mergeCell ref="C65:Q65"/>
    <mergeCell ref="C66:Q66"/>
    <mergeCell ref="C59:O59"/>
    <mergeCell ref="C60:O60"/>
    <mergeCell ref="R65:S65"/>
    <mergeCell ref="R66:S66"/>
    <mergeCell ref="R67:S67"/>
    <mergeCell ref="C67:Q67"/>
    <mergeCell ref="R68:S68"/>
    <mergeCell ref="R74:S74"/>
    <mergeCell ref="R69:S69"/>
    <mergeCell ref="R70:S70"/>
    <mergeCell ref="R71:S71"/>
    <mergeCell ref="R72:S72"/>
    <mergeCell ref="R73:S73"/>
  </mergeCells>
  <conditionalFormatting sqref="I12:I35">
    <cfRule type="cellIs" dxfId="92" priority="1" operator="greaterThanOrEqual">
      <formula>15%</formula>
    </cfRule>
    <cfRule type="cellIs" dxfId="91" priority="2" operator="lessThan">
      <formula>15%</formula>
    </cfRule>
  </conditionalFormatting>
  <dataValidations count="1">
    <dataValidation type="list" allowBlank="1" showInputMessage="1" showErrorMessage="1" sqref="P51:P60" xr:uid="{A18FF91B-4986-4651-8400-37300E116331}">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1" firstPageNumber="7" fitToHeight="0" orientation="landscape" useFirstPageNumber="1" verticalDpi="300" r:id="rId1"/>
  <headerFooter alignWithMargins="0"/>
  <rowBreaks count="1" manualBreakCount="1">
    <brk id="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722BC-3AEF-4AEF-8078-12A955A374C5}">
  <sheetPr>
    <tabColor rgb="FF008768"/>
    <pageSetUpPr fitToPage="1"/>
  </sheetPr>
  <dimension ref="B1:AF78"/>
  <sheetViews>
    <sheetView showGridLines="0" zoomScale="80" zoomScaleNormal="80" zoomScaleSheetLayoutView="70" workbookViewId="0">
      <pane ySplit="7" topLeftCell="A8" activePane="bottomLeft" state="frozen"/>
      <selection pane="bottomLeft" activeCell="F24" sqref="F24"/>
    </sheetView>
  </sheetViews>
  <sheetFormatPr defaultColWidth="9.140625" defaultRowHeight="12.75" x14ac:dyDescent="0.25"/>
  <cols>
    <col min="1" max="1" width="2.85546875" style="14" customWidth="1"/>
    <col min="2" max="2" width="30.7109375" style="14" customWidth="1"/>
    <col min="3" max="3" width="10.7109375" style="22" customWidth="1"/>
    <col min="4" max="4" width="12.28515625" style="14" customWidth="1"/>
    <col min="5" max="5" width="9.140625" style="14" customWidth="1"/>
    <col min="6" max="6" width="11.28515625" style="14" bestFit="1" customWidth="1"/>
    <col min="7" max="7" width="10.28515625" style="14" customWidth="1"/>
    <col min="8" max="9" width="12.140625" style="14" customWidth="1"/>
    <col min="10" max="10" width="13.140625" style="14" customWidth="1"/>
    <col min="11" max="12" width="11.7109375" style="14" customWidth="1"/>
    <col min="13" max="13" width="12.28515625" style="14" customWidth="1"/>
    <col min="14" max="14" width="11.42578125" style="14" customWidth="1"/>
    <col min="15" max="15" width="14.28515625" style="14" customWidth="1"/>
    <col min="16" max="16" width="18.7109375" style="14" customWidth="1"/>
    <col min="17" max="17" width="16.140625" style="14" customWidth="1"/>
    <col min="18" max="18" width="15" style="14" customWidth="1"/>
    <col min="19" max="19" width="19.28515625" style="14" customWidth="1"/>
    <col min="20" max="20" width="17.7109375" style="14" customWidth="1"/>
    <col min="21" max="21" width="9.140625" style="120"/>
    <col min="22" max="24" width="9.140625" style="12"/>
    <col min="25" max="31" width="9.140625" style="12" customWidth="1"/>
    <col min="32" max="32" width="9.140625" style="14" customWidth="1"/>
    <col min="33" max="16384" width="9.140625" style="14"/>
  </cols>
  <sheetData>
    <row r="1" spans="2:32" ht="17.45" customHeight="1" thickBot="1" x14ac:dyDescent="0.3">
      <c r="B1" s="12"/>
      <c r="C1" s="13"/>
      <c r="D1" s="12"/>
      <c r="E1" s="12"/>
      <c r="F1" s="12"/>
      <c r="G1" s="12"/>
      <c r="H1" s="12"/>
      <c r="I1" s="12"/>
      <c r="J1" s="12"/>
      <c r="K1" s="12"/>
      <c r="L1" s="12"/>
      <c r="M1" s="12"/>
      <c r="N1" s="12"/>
      <c r="O1" s="12"/>
      <c r="P1" s="12"/>
      <c r="Q1" s="12"/>
      <c r="R1" s="12"/>
      <c r="S1" s="12"/>
      <c r="T1" s="12"/>
    </row>
    <row r="2" spans="2:32" ht="17.45" customHeight="1" thickBot="1" x14ac:dyDescent="0.3">
      <c r="B2" s="515" t="s">
        <v>248</v>
      </c>
      <c r="C2" s="515"/>
      <c r="D2" s="515"/>
      <c r="E2" s="515"/>
      <c r="F2" s="515"/>
      <c r="G2" s="515"/>
      <c r="H2" s="515"/>
      <c r="I2" s="515"/>
      <c r="J2" s="515"/>
      <c r="K2" s="515"/>
      <c r="L2" s="515"/>
      <c r="M2" s="515"/>
      <c r="N2" s="41"/>
      <c r="O2" s="509" t="str">
        <f>"Total "&amp;Summary!B17&amp;" price before Overheads and Profit"</f>
        <v>Total Bus Station Operations price before Overheads and Profit</v>
      </c>
      <c r="P2" s="510"/>
      <c r="Q2" s="510"/>
      <c r="R2" s="510"/>
      <c r="S2" s="511"/>
      <c r="T2" s="24">
        <f>SUMIF(O:O,O76,T:T)</f>
        <v>2.3000000000000007E-5</v>
      </c>
      <c r="AC2" s="15"/>
      <c r="AD2" s="15"/>
      <c r="AE2" s="15"/>
      <c r="AF2" s="16"/>
    </row>
    <row r="3" spans="2:32" ht="17.45" customHeight="1" thickBot="1" x14ac:dyDescent="0.3">
      <c r="B3" s="515"/>
      <c r="C3" s="515"/>
      <c r="D3" s="515"/>
      <c r="E3" s="515"/>
      <c r="F3" s="515"/>
      <c r="G3" s="515"/>
      <c r="H3" s="515"/>
      <c r="I3" s="515"/>
      <c r="J3" s="515"/>
      <c r="K3" s="515"/>
      <c r="L3" s="515"/>
      <c r="M3" s="515"/>
      <c r="N3" s="228"/>
      <c r="O3" s="524"/>
      <c r="P3" s="525"/>
      <c r="Q3" s="525"/>
      <c r="R3" s="526"/>
      <c r="S3" s="174" t="s">
        <v>33</v>
      </c>
      <c r="T3" s="83"/>
      <c r="AC3" s="15"/>
      <c r="AD3" s="15"/>
      <c r="AE3" s="15"/>
      <c r="AF3" s="16"/>
    </row>
    <row r="4" spans="2:32" ht="17.45" customHeight="1" thickBot="1" x14ac:dyDescent="0.3">
      <c r="B4" s="515"/>
      <c r="C4" s="515"/>
      <c r="D4" s="515"/>
      <c r="E4" s="515"/>
      <c r="F4" s="515"/>
      <c r="G4" s="515"/>
      <c r="H4" s="515"/>
      <c r="I4" s="515"/>
      <c r="J4" s="515"/>
      <c r="K4" s="515"/>
      <c r="L4" s="515"/>
      <c r="M4" s="515"/>
      <c r="O4" s="527" t="s">
        <v>34</v>
      </c>
      <c r="P4" s="528"/>
      <c r="Q4" s="528"/>
      <c r="R4" s="529"/>
      <c r="S4" s="233">
        <f>Summary!J3</f>
        <v>0</v>
      </c>
      <c r="T4" s="234">
        <f>T2*S4</f>
        <v>0</v>
      </c>
      <c r="Z4" s="137"/>
      <c r="AC4" s="15"/>
      <c r="AD4" s="15"/>
      <c r="AE4" s="15"/>
      <c r="AF4" s="16"/>
    </row>
    <row r="5" spans="2:32" ht="17.45" customHeight="1" thickBot="1" x14ac:dyDescent="0.3">
      <c r="B5" s="515"/>
      <c r="C5" s="515"/>
      <c r="D5" s="515"/>
      <c r="E5" s="515"/>
      <c r="F5" s="515"/>
      <c r="G5" s="515"/>
      <c r="H5" s="515"/>
      <c r="I5" s="515"/>
      <c r="J5" s="515"/>
      <c r="K5" s="515"/>
      <c r="L5" s="515"/>
      <c r="M5" s="515"/>
      <c r="O5" s="530"/>
      <c r="P5" s="531"/>
      <c r="Q5" s="531"/>
      <c r="R5" s="531"/>
      <c r="S5" s="44" t="s">
        <v>35</v>
      </c>
      <c r="T5" s="84">
        <f>T4+T2</f>
        <v>2.3000000000000007E-5</v>
      </c>
      <c r="AC5" s="15"/>
      <c r="AD5" s="15"/>
      <c r="AE5" s="15"/>
      <c r="AF5" s="16"/>
    </row>
    <row r="6" spans="2:32" ht="17.45" customHeight="1" thickBot="1" x14ac:dyDescent="0.3">
      <c r="B6" s="515"/>
      <c r="C6" s="515"/>
      <c r="D6" s="515"/>
      <c r="E6" s="515"/>
      <c r="F6" s="515"/>
      <c r="G6" s="515"/>
      <c r="H6" s="515"/>
      <c r="I6" s="515"/>
      <c r="J6" s="515"/>
      <c r="K6" s="515"/>
      <c r="L6" s="515"/>
      <c r="M6" s="515"/>
      <c r="O6" s="532" t="s">
        <v>36</v>
      </c>
      <c r="P6" s="533"/>
      <c r="Q6" s="533"/>
      <c r="R6" s="534"/>
      <c r="S6" s="175">
        <f>Summary!J5</f>
        <v>0</v>
      </c>
      <c r="T6" s="263">
        <f>T5*S6</f>
        <v>0</v>
      </c>
      <c r="AC6" s="15"/>
      <c r="AD6" s="15"/>
      <c r="AE6" s="15"/>
      <c r="AF6" s="16"/>
    </row>
    <row r="7" spans="2:32" ht="17.45" customHeight="1" thickBot="1" x14ac:dyDescent="0.3">
      <c r="B7" s="515"/>
      <c r="C7" s="515"/>
      <c r="D7" s="515"/>
      <c r="E7" s="515"/>
      <c r="F7" s="515"/>
      <c r="G7" s="515"/>
      <c r="H7" s="515"/>
      <c r="I7" s="515"/>
      <c r="J7" s="515"/>
      <c r="K7" s="515"/>
      <c r="L7" s="515"/>
      <c r="M7" s="515"/>
      <c r="O7" s="76"/>
      <c r="P7" s="77"/>
      <c r="Q7" s="77"/>
      <c r="R7" s="77"/>
      <c r="S7" s="85" t="str">
        <f xml:space="preserve"> "Total price for "&amp;Summary!B17</f>
        <v>Total price for Bus Station Operations</v>
      </c>
      <c r="T7" s="24">
        <f>T6+T5</f>
        <v>2.3000000000000007E-5</v>
      </c>
      <c r="AC7" s="15"/>
      <c r="AD7" s="15"/>
      <c r="AE7" s="15"/>
      <c r="AF7" s="16"/>
    </row>
    <row r="8" spans="2:32" ht="13.5" thickBot="1" x14ac:dyDescent="0.3">
      <c r="B8" s="12"/>
      <c r="C8" s="13"/>
      <c r="D8" s="12"/>
      <c r="E8" s="12"/>
      <c r="F8" s="12"/>
      <c r="G8" s="12"/>
      <c r="H8" s="12"/>
      <c r="I8" s="12"/>
      <c r="J8" s="12"/>
      <c r="K8" s="12"/>
      <c r="L8" s="12"/>
      <c r="M8" s="12"/>
      <c r="N8" s="12"/>
      <c r="O8" s="12"/>
      <c r="P8" s="12"/>
      <c r="Q8" s="12"/>
      <c r="R8" s="12"/>
      <c r="S8" s="12"/>
      <c r="T8" s="12"/>
      <c r="AC8" s="15"/>
      <c r="AD8" s="15"/>
      <c r="AE8" s="15"/>
      <c r="AF8" s="16"/>
    </row>
    <row r="9" spans="2:32" s="19" customFormat="1" ht="34.9" customHeight="1" thickBot="1" x14ac:dyDescent="0.3">
      <c r="B9" s="495" t="str">
        <f>'Master site list'!$A2</f>
        <v>Norwich Bus Station</v>
      </c>
      <c r="C9" s="495"/>
      <c r="D9" s="495"/>
      <c r="E9" s="495"/>
      <c r="F9" s="495"/>
      <c r="G9" s="495"/>
      <c r="H9" s="495"/>
      <c r="I9" s="495"/>
      <c r="J9" s="495"/>
      <c r="K9" s="495"/>
      <c r="L9" s="495"/>
      <c r="M9" s="496"/>
      <c r="N9" s="521" t="str">
        <f>Summary!$B$17</f>
        <v>Bus Station Operations</v>
      </c>
      <c r="O9" s="522"/>
      <c r="P9" s="522"/>
      <c r="Q9" s="522"/>
      <c r="R9" s="522"/>
      <c r="S9" s="522"/>
      <c r="T9" s="523"/>
      <c r="U9" s="121"/>
      <c r="V9" s="17"/>
      <c r="W9" s="17"/>
      <c r="X9" s="17"/>
      <c r="Y9" s="17"/>
      <c r="Z9" s="17"/>
      <c r="AA9" s="17"/>
      <c r="AB9" s="17"/>
      <c r="AC9" s="15"/>
      <c r="AD9" s="15"/>
      <c r="AE9" s="15"/>
      <c r="AF9" s="18"/>
    </row>
    <row r="10" spans="2:32" ht="100.15" customHeight="1" thickBot="1" x14ac:dyDescent="0.3">
      <c r="B10" s="172" t="s">
        <v>37</v>
      </c>
      <c r="C10" s="48" t="s">
        <v>38</v>
      </c>
      <c r="D10" s="48" t="s">
        <v>39</v>
      </c>
      <c r="E10" s="48" t="s">
        <v>61</v>
      </c>
      <c r="F10" s="49" t="s">
        <v>62</v>
      </c>
      <c r="G10" s="48" t="s">
        <v>63</v>
      </c>
      <c r="H10" s="48" t="s">
        <v>43</v>
      </c>
      <c r="I10" s="48" t="s">
        <v>44</v>
      </c>
      <c r="J10" s="48" t="s">
        <v>64</v>
      </c>
      <c r="K10" s="48" t="s">
        <v>65</v>
      </c>
      <c r="L10" s="48" t="s">
        <v>47</v>
      </c>
      <c r="M10" s="48" t="s">
        <v>48</v>
      </c>
      <c r="N10" s="48" t="s">
        <v>66</v>
      </c>
      <c r="O10" s="48" t="s">
        <v>67</v>
      </c>
      <c r="P10" s="48" t="s">
        <v>68</v>
      </c>
      <c r="Q10" s="48" t="s">
        <v>69</v>
      </c>
      <c r="R10" s="48" t="s">
        <v>70</v>
      </c>
      <c r="S10" s="48" t="s">
        <v>54</v>
      </c>
      <c r="T10" s="81" t="s">
        <v>200</v>
      </c>
      <c r="AC10" s="15"/>
      <c r="AD10" s="15"/>
      <c r="AE10" s="15"/>
      <c r="AF10" s="16"/>
    </row>
    <row r="11" spans="2:32" x14ac:dyDescent="0.25">
      <c r="B11" s="173" t="s">
        <v>215</v>
      </c>
      <c r="C11" s="264"/>
      <c r="D11" s="265"/>
      <c r="E11" s="265"/>
      <c r="F11" s="266"/>
      <c r="G11" s="267"/>
      <c r="H11" s="267"/>
      <c r="I11" s="267"/>
      <c r="J11" s="267"/>
      <c r="K11" s="267"/>
      <c r="L11" s="268"/>
      <c r="M11" s="268"/>
      <c r="N11" s="267"/>
      <c r="O11" s="267"/>
      <c r="P11" s="267"/>
      <c r="Q11" s="267"/>
      <c r="R11" s="267"/>
      <c r="S11" s="267"/>
      <c r="T11" s="269"/>
      <c r="AC11" s="15"/>
      <c r="AD11" s="15"/>
      <c r="AE11" s="15"/>
      <c r="AF11" s="16"/>
    </row>
    <row r="12" spans="2:32" ht="15" x14ac:dyDescent="0.25">
      <c r="B12" s="270"/>
      <c r="C12" s="271"/>
      <c r="D12" s="272" t="str">
        <f>IF(C12="","",F12/C12)</f>
        <v/>
      </c>
      <c r="E12" s="273">
        <f>C12/2080</f>
        <v>0</v>
      </c>
      <c r="F12" s="274">
        <v>9.9999999999999995E-7</v>
      </c>
      <c r="G12" s="275">
        <v>0</v>
      </c>
      <c r="H12" s="274">
        <v>0</v>
      </c>
      <c r="I12" s="51">
        <f>H12/F12</f>
        <v>0</v>
      </c>
      <c r="J12" s="275">
        <v>0</v>
      </c>
      <c r="K12" s="275">
        <v>0</v>
      </c>
      <c r="L12" s="275">
        <v>0</v>
      </c>
      <c r="M12" s="53">
        <f>L12/F12</f>
        <v>0</v>
      </c>
      <c r="N12" s="275">
        <v>0</v>
      </c>
      <c r="O12" s="275">
        <v>0</v>
      </c>
      <c r="P12" s="275">
        <v>0</v>
      </c>
      <c r="Q12" s="275">
        <v>0</v>
      </c>
      <c r="R12" s="275">
        <v>0</v>
      </c>
      <c r="S12" s="274"/>
      <c r="T12" s="276">
        <f>SUM(F12+G12+H12+J12+K12+L12+N12+O12+P12+Q12+R12)</f>
        <v>9.9999999999999995E-7</v>
      </c>
      <c r="U12" s="122">
        <f>SUM(C12*E12)</f>
        <v>0</v>
      </c>
      <c r="AC12" s="15"/>
      <c r="AD12" s="15"/>
      <c r="AE12" s="15"/>
      <c r="AF12" s="16"/>
    </row>
    <row r="13" spans="2:32" ht="15" x14ac:dyDescent="0.25">
      <c r="B13" s="236"/>
      <c r="C13" s="277"/>
      <c r="D13" s="238" t="str">
        <f t="shared" ref="D13:D34" si="0">IF(C13="","",F13/C13)</f>
        <v/>
      </c>
      <c r="E13" s="243">
        <f t="shared" ref="E13:E34" si="1">C13/2080</f>
        <v>0</v>
      </c>
      <c r="F13" s="240">
        <v>9.9999999999999995E-7</v>
      </c>
      <c r="G13" s="241">
        <v>0</v>
      </c>
      <c r="H13" s="240">
        <v>0</v>
      </c>
      <c r="I13" s="30">
        <f>H13/F13</f>
        <v>0</v>
      </c>
      <c r="J13" s="241">
        <v>0</v>
      </c>
      <c r="K13" s="241">
        <v>0</v>
      </c>
      <c r="L13" s="241">
        <v>0</v>
      </c>
      <c r="M13" s="36">
        <f t="shared" ref="M13:M34" si="2">L13/F13</f>
        <v>0</v>
      </c>
      <c r="N13" s="241">
        <v>0</v>
      </c>
      <c r="O13" s="241">
        <v>0</v>
      </c>
      <c r="P13" s="241">
        <v>0</v>
      </c>
      <c r="Q13" s="241">
        <v>0</v>
      </c>
      <c r="R13" s="241">
        <v>0</v>
      </c>
      <c r="S13" s="240"/>
      <c r="T13" s="242">
        <f t="shared" ref="T13:T34" si="3">SUM(F13+G13+H13+J13+K13+L13+N13+O13+P13+Q13+R13)</f>
        <v>9.9999999999999995E-7</v>
      </c>
      <c r="U13" s="122">
        <f t="shared" ref="U13:U35" si="4">SUM(C13*E13)</f>
        <v>0</v>
      </c>
      <c r="AC13" s="15"/>
      <c r="AD13" s="15"/>
      <c r="AE13" s="15"/>
      <c r="AF13" s="16"/>
    </row>
    <row r="14" spans="2:32" ht="15" x14ac:dyDescent="0.25">
      <c r="B14" s="236"/>
      <c r="C14" s="277"/>
      <c r="D14" s="238" t="str">
        <f t="shared" si="0"/>
        <v/>
      </c>
      <c r="E14" s="243">
        <f t="shared" si="1"/>
        <v>0</v>
      </c>
      <c r="F14" s="240">
        <v>9.9999999999999995E-7</v>
      </c>
      <c r="G14" s="241">
        <v>0</v>
      </c>
      <c r="H14" s="240">
        <v>0</v>
      </c>
      <c r="I14" s="30">
        <f t="shared" ref="I14:I34" si="5">H14/F14</f>
        <v>0</v>
      </c>
      <c r="J14" s="241">
        <v>0</v>
      </c>
      <c r="K14" s="241">
        <v>0</v>
      </c>
      <c r="L14" s="241">
        <v>0</v>
      </c>
      <c r="M14" s="36">
        <f t="shared" si="2"/>
        <v>0</v>
      </c>
      <c r="N14" s="241">
        <v>0</v>
      </c>
      <c r="O14" s="241">
        <v>0</v>
      </c>
      <c r="P14" s="241">
        <v>0</v>
      </c>
      <c r="Q14" s="241">
        <v>0</v>
      </c>
      <c r="R14" s="241">
        <v>0</v>
      </c>
      <c r="S14" s="240"/>
      <c r="T14" s="242">
        <f t="shared" si="3"/>
        <v>9.9999999999999995E-7</v>
      </c>
      <c r="U14" s="122">
        <f t="shared" si="4"/>
        <v>0</v>
      </c>
      <c r="AC14" s="15"/>
      <c r="AD14" s="15"/>
      <c r="AE14" s="15"/>
      <c r="AF14" s="16"/>
    </row>
    <row r="15" spans="2:32" ht="15" x14ac:dyDescent="0.25">
      <c r="B15" s="236"/>
      <c r="C15" s="277"/>
      <c r="D15" s="238" t="str">
        <f t="shared" si="0"/>
        <v/>
      </c>
      <c r="E15" s="243">
        <f t="shared" si="1"/>
        <v>0</v>
      </c>
      <c r="F15" s="240">
        <v>9.9999999999999995E-7</v>
      </c>
      <c r="G15" s="241">
        <v>0</v>
      </c>
      <c r="H15" s="240">
        <v>0</v>
      </c>
      <c r="I15" s="30">
        <f t="shared" si="5"/>
        <v>0</v>
      </c>
      <c r="J15" s="241">
        <v>0</v>
      </c>
      <c r="K15" s="241">
        <v>0</v>
      </c>
      <c r="L15" s="241">
        <v>0</v>
      </c>
      <c r="M15" s="36">
        <f t="shared" si="2"/>
        <v>0</v>
      </c>
      <c r="N15" s="241">
        <v>0</v>
      </c>
      <c r="O15" s="241">
        <v>0</v>
      </c>
      <c r="P15" s="241">
        <v>0</v>
      </c>
      <c r="Q15" s="241">
        <v>0</v>
      </c>
      <c r="R15" s="241">
        <v>0</v>
      </c>
      <c r="S15" s="240"/>
      <c r="T15" s="242">
        <f t="shared" si="3"/>
        <v>9.9999999999999995E-7</v>
      </c>
      <c r="U15" s="122">
        <f t="shared" si="4"/>
        <v>0</v>
      </c>
      <c r="AC15" s="15"/>
      <c r="AD15" s="15"/>
      <c r="AE15" s="15"/>
      <c r="AF15" s="16"/>
    </row>
    <row r="16" spans="2:32" ht="15" x14ac:dyDescent="0.25">
      <c r="B16" s="236"/>
      <c r="C16" s="277"/>
      <c r="D16" s="238" t="str">
        <f t="shared" si="0"/>
        <v/>
      </c>
      <c r="E16" s="243">
        <f t="shared" si="1"/>
        <v>0</v>
      </c>
      <c r="F16" s="240">
        <v>9.9999999999999995E-7</v>
      </c>
      <c r="G16" s="241">
        <v>0</v>
      </c>
      <c r="H16" s="240">
        <v>0</v>
      </c>
      <c r="I16" s="30">
        <f t="shared" si="5"/>
        <v>0</v>
      </c>
      <c r="J16" s="241">
        <v>0</v>
      </c>
      <c r="K16" s="241">
        <v>0</v>
      </c>
      <c r="L16" s="241">
        <v>0</v>
      </c>
      <c r="M16" s="36">
        <f t="shared" si="2"/>
        <v>0</v>
      </c>
      <c r="N16" s="241">
        <v>0</v>
      </c>
      <c r="O16" s="241">
        <v>0</v>
      </c>
      <c r="P16" s="241">
        <v>0</v>
      </c>
      <c r="Q16" s="241">
        <v>0</v>
      </c>
      <c r="R16" s="241">
        <v>0</v>
      </c>
      <c r="S16" s="240"/>
      <c r="T16" s="242">
        <f t="shared" si="3"/>
        <v>9.9999999999999995E-7</v>
      </c>
      <c r="U16" s="122">
        <f t="shared" si="4"/>
        <v>0</v>
      </c>
      <c r="AC16" s="15"/>
      <c r="AD16" s="15"/>
      <c r="AE16" s="15"/>
      <c r="AF16" s="16"/>
    </row>
    <row r="17" spans="2:32" ht="15" x14ac:dyDescent="0.25">
      <c r="B17" s="236"/>
      <c r="C17" s="277"/>
      <c r="D17" s="238" t="str">
        <f t="shared" si="0"/>
        <v/>
      </c>
      <c r="E17" s="243">
        <f t="shared" si="1"/>
        <v>0</v>
      </c>
      <c r="F17" s="240">
        <v>9.9999999999999995E-7</v>
      </c>
      <c r="G17" s="241">
        <v>0</v>
      </c>
      <c r="H17" s="240">
        <v>0</v>
      </c>
      <c r="I17" s="30">
        <f t="shared" si="5"/>
        <v>0</v>
      </c>
      <c r="J17" s="241">
        <v>0</v>
      </c>
      <c r="K17" s="241">
        <v>0</v>
      </c>
      <c r="L17" s="241">
        <v>0</v>
      </c>
      <c r="M17" s="36">
        <f t="shared" si="2"/>
        <v>0</v>
      </c>
      <c r="N17" s="241">
        <v>0</v>
      </c>
      <c r="O17" s="241">
        <v>0</v>
      </c>
      <c r="P17" s="241">
        <v>0</v>
      </c>
      <c r="Q17" s="241">
        <v>0</v>
      </c>
      <c r="R17" s="241">
        <v>0</v>
      </c>
      <c r="S17" s="240"/>
      <c r="T17" s="242">
        <f t="shared" si="3"/>
        <v>9.9999999999999995E-7</v>
      </c>
      <c r="U17" s="122">
        <f t="shared" si="4"/>
        <v>0</v>
      </c>
      <c r="AC17" s="15"/>
      <c r="AD17" s="15"/>
      <c r="AE17" s="15"/>
      <c r="AF17" s="16"/>
    </row>
    <row r="18" spans="2:32" ht="15" x14ac:dyDescent="0.25">
      <c r="B18" s="236"/>
      <c r="C18" s="277"/>
      <c r="D18" s="238" t="str">
        <f t="shared" si="0"/>
        <v/>
      </c>
      <c r="E18" s="243">
        <f t="shared" si="1"/>
        <v>0</v>
      </c>
      <c r="F18" s="240">
        <v>9.9999999999999995E-7</v>
      </c>
      <c r="G18" s="241">
        <v>0</v>
      </c>
      <c r="H18" s="240">
        <v>0</v>
      </c>
      <c r="I18" s="30">
        <f t="shared" si="5"/>
        <v>0</v>
      </c>
      <c r="J18" s="241">
        <v>0</v>
      </c>
      <c r="K18" s="241">
        <v>0</v>
      </c>
      <c r="L18" s="241">
        <v>0</v>
      </c>
      <c r="M18" s="36">
        <f t="shared" si="2"/>
        <v>0</v>
      </c>
      <c r="N18" s="241">
        <v>0</v>
      </c>
      <c r="O18" s="241">
        <v>0</v>
      </c>
      <c r="P18" s="241">
        <v>0</v>
      </c>
      <c r="Q18" s="241">
        <v>0</v>
      </c>
      <c r="R18" s="241">
        <v>0</v>
      </c>
      <c r="S18" s="240"/>
      <c r="T18" s="242">
        <f t="shared" si="3"/>
        <v>9.9999999999999995E-7</v>
      </c>
      <c r="U18" s="122">
        <f t="shared" si="4"/>
        <v>0</v>
      </c>
      <c r="AC18" s="15"/>
      <c r="AD18" s="15"/>
      <c r="AE18" s="15"/>
      <c r="AF18" s="16"/>
    </row>
    <row r="19" spans="2:32" ht="15" x14ac:dyDescent="0.25">
      <c r="B19" s="236"/>
      <c r="C19" s="277"/>
      <c r="D19" s="238" t="str">
        <f t="shared" si="0"/>
        <v/>
      </c>
      <c r="E19" s="243">
        <f t="shared" si="1"/>
        <v>0</v>
      </c>
      <c r="F19" s="240">
        <v>9.9999999999999995E-7</v>
      </c>
      <c r="G19" s="241">
        <v>0</v>
      </c>
      <c r="H19" s="240">
        <v>0</v>
      </c>
      <c r="I19" s="30">
        <f t="shared" si="5"/>
        <v>0</v>
      </c>
      <c r="J19" s="241">
        <v>0</v>
      </c>
      <c r="K19" s="241">
        <v>0</v>
      </c>
      <c r="L19" s="241">
        <v>0</v>
      </c>
      <c r="M19" s="36">
        <f t="shared" si="2"/>
        <v>0</v>
      </c>
      <c r="N19" s="241">
        <v>0</v>
      </c>
      <c r="O19" s="241">
        <v>0</v>
      </c>
      <c r="P19" s="241">
        <v>0</v>
      </c>
      <c r="Q19" s="241">
        <v>0</v>
      </c>
      <c r="R19" s="241">
        <v>0</v>
      </c>
      <c r="S19" s="240"/>
      <c r="T19" s="242">
        <f t="shared" si="3"/>
        <v>9.9999999999999995E-7</v>
      </c>
      <c r="U19" s="122">
        <f t="shared" si="4"/>
        <v>0</v>
      </c>
      <c r="AC19" s="15"/>
      <c r="AD19" s="15"/>
      <c r="AE19" s="15"/>
      <c r="AF19" s="16"/>
    </row>
    <row r="20" spans="2:32" ht="15" x14ac:dyDescent="0.25">
      <c r="B20" s="236"/>
      <c r="C20" s="277"/>
      <c r="D20" s="238" t="str">
        <f t="shared" si="0"/>
        <v/>
      </c>
      <c r="E20" s="243">
        <f t="shared" si="1"/>
        <v>0</v>
      </c>
      <c r="F20" s="240">
        <v>9.9999999999999995E-7</v>
      </c>
      <c r="G20" s="241">
        <v>0</v>
      </c>
      <c r="H20" s="240">
        <v>0</v>
      </c>
      <c r="I20" s="30">
        <f t="shared" si="5"/>
        <v>0</v>
      </c>
      <c r="J20" s="241">
        <v>0</v>
      </c>
      <c r="K20" s="241">
        <v>0</v>
      </c>
      <c r="L20" s="241">
        <v>0</v>
      </c>
      <c r="M20" s="36">
        <f t="shared" si="2"/>
        <v>0</v>
      </c>
      <c r="N20" s="241">
        <v>0</v>
      </c>
      <c r="O20" s="241">
        <v>0</v>
      </c>
      <c r="P20" s="241">
        <v>0</v>
      </c>
      <c r="Q20" s="241">
        <v>0</v>
      </c>
      <c r="R20" s="241">
        <v>0</v>
      </c>
      <c r="S20" s="240"/>
      <c r="T20" s="242">
        <f t="shared" si="3"/>
        <v>9.9999999999999995E-7</v>
      </c>
      <c r="U20" s="122">
        <f t="shared" si="4"/>
        <v>0</v>
      </c>
      <c r="AC20" s="15"/>
      <c r="AD20" s="15"/>
      <c r="AE20" s="15"/>
      <c r="AF20" s="16"/>
    </row>
    <row r="21" spans="2:32" ht="15" x14ac:dyDescent="0.25">
      <c r="B21" s="236"/>
      <c r="C21" s="277"/>
      <c r="D21" s="238" t="str">
        <f t="shared" si="0"/>
        <v/>
      </c>
      <c r="E21" s="243">
        <f t="shared" si="1"/>
        <v>0</v>
      </c>
      <c r="F21" s="240">
        <v>9.9999999999999995E-7</v>
      </c>
      <c r="G21" s="241">
        <v>0</v>
      </c>
      <c r="H21" s="240">
        <v>0</v>
      </c>
      <c r="I21" s="30">
        <f t="shared" si="5"/>
        <v>0</v>
      </c>
      <c r="J21" s="241">
        <v>0</v>
      </c>
      <c r="K21" s="241">
        <v>0</v>
      </c>
      <c r="L21" s="241">
        <v>0</v>
      </c>
      <c r="M21" s="36">
        <f t="shared" si="2"/>
        <v>0</v>
      </c>
      <c r="N21" s="241">
        <v>0</v>
      </c>
      <c r="O21" s="241">
        <v>0</v>
      </c>
      <c r="P21" s="241">
        <v>0</v>
      </c>
      <c r="Q21" s="241">
        <v>0</v>
      </c>
      <c r="R21" s="241">
        <v>0</v>
      </c>
      <c r="S21" s="240"/>
      <c r="T21" s="242">
        <f t="shared" si="3"/>
        <v>9.9999999999999995E-7</v>
      </c>
      <c r="U21" s="122">
        <f t="shared" si="4"/>
        <v>0</v>
      </c>
      <c r="AC21" s="15"/>
      <c r="AD21" s="15"/>
      <c r="AE21" s="15"/>
      <c r="AF21" s="16"/>
    </row>
    <row r="22" spans="2:32" ht="15" x14ac:dyDescent="0.25">
      <c r="B22" s="236"/>
      <c r="C22" s="277"/>
      <c r="D22" s="238" t="str">
        <f t="shared" si="0"/>
        <v/>
      </c>
      <c r="E22" s="243">
        <f t="shared" si="1"/>
        <v>0</v>
      </c>
      <c r="F22" s="240">
        <v>9.9999999999999995E-7</v>
      </c>
      <c r="G22" s="241">
        <v>0</v>
      </c>
      <c r="H22" s="240">
        <v>0</v>
      </c>
      <c r="I22" s="30">
        <f t="shared" si="5"/>
        <v>0</v>
      </c>
      <c r="J22" s="241">
        <v>0</v>
      </c>
      <c r="K22" s="241">
        <v>0</v>
      </c>
      <c r="L22" s="241">
        <v>0</v>
      </c>
      <c r="M22" s="36">
        <f t="shared" si="2"/>
        <v>0</v>
      </c>
      <c r="N22" s="241">
        <v>0</v>
      </c>
      <c r="O22" s="241">
        <v>0</v>
      </c>
      <c r="P22" s="241">
        <v>0</v>
      </c>
      <c r="Q22" s="241">
        <v>0</v>
      </c>
      <c r="R22" s="241">
        <v>0</v>
      </c>
      <c r="S22" s="240"/>
      <c r="T22" s="242">
        <f t="shared" si="3"/>
        <v>9.9999999999999995E-7</v>
      </c>
      <c r="U22" s="122">
        <f t="shared" si="4"/>
        <v>0</v>
      </c>
      <c r="AC22" s="15"/>
      <c r="AD22" s="15"/>
      <c r="AE22" s="15"/>
      <c r="AF22" s="16"/>
    </row>
    <row r="23" spans="2:32" ht="15" x14ac:dyDescent="0.25">
      <c r="B23" s="236"/>
      <c r="C23" s="277"/>
      <c r="D23" s="238" t="str">
        <f t="shared" si="0"/>
        <v/>
      </c>
      <c r="E23" s="243">
        <f t="shared" si="1"/>
        <v>0</v>
      </c>
      <c r="F23" s="240">
        <v>9.9999999999999995E-7</v>
      </c>
      <c r="G23" s="241">
        <v>0</v>
      </c>
      <c r="H23" s="240">
        <v>0</v>
      </c>
      <c r="I23" s="30">
        <f t="shared" si="5"/>
        <v>0</v>
      </c>
      <c r="J23" s="241">
        <v>0</v>
      </c>
      <c r="K23" s="241">
        <v>0</v>
      </c>
      <c r="L23" s="241">
        <v>0</v>
      </c>
      <c r="M23" s="36">
        <f t="shared" si="2"/>
        <v>0</v>
      </c>
      <c r="N23" s="241">
        <v>0</v>
      </c>
      <c r="O23" s="241">
        <v>0</v>
      </c>
      <c r="P23" s="241">
        <v>0</v>
      </c>
      <c r="Q23" s="241">
        <v>0</v>
      </c>
      <c r="R23" s="241">
        <v>0</v>
      </c>
      <c r="S23" s="240"/>
      <c r="T23" s="242">
        <f t="shared" si="3"/>
        <v>9.9999999999999995E-7</v>
      </c>
      <c r="U23" s="122">
        <f t="shared" si="4"/>
        <v>0</v>
      </c>
      <c r="AC23" s="15"/>
      <c r="AD23" s="15"/>
      <c r="AE23" s="15"/>
      <c r="AF23" s="16"/>
    </row>
    <row r="24" spans="2:32" ht="15" x14ac:dyDescent="0.25">
      <c r="B24" s="236"/>
      <c r="C24" s="277"/>
      <c r="D24" s="238" t="str">
        <f t="shared" si="0"/>
        <v/>
      </c>
      <c r="E24" s="243">
        <f t="shared" si="1"/>
        <v>0</v>
      </c>
      <c r="F24" s="240">
        <v>9.9999999999999995E-7</v>
      </c>
      <c r="G24" s="241">
        <v>0</v>
      </c>
      <c r="H24" s="240">
        <v>0</v>
      </c>
      <c r="I24" s="30">
        <f t="shared" si="5"/>
        <v>0</v>
      </c>
      <c r="J24" s="241">
        <v>0</v>
      </c>
      <c r="K24" s="241">
        <v>0</v>
      </c>
      <c r="L24" s="241">
        <v>0</v>
      </c>
      <c r="M24" s="36">
        <f t="shared" si="2"/>
        <v>0</v>
      </c>
      <c r="N24" s="241">
        <v>0</v>
      </c>
      <c r="O24" s="241">
        <v>0</v>
      </c>
      <c r="P24" s="241">
        <v>0</v>
      </c>
      <c r="Q24" s="241">
        <v>0</v>
      </c>
      <c r="R24" s="241">
        <v>0</v>
      </c>
      <c r="S24" s="240"/>
      <c r="T24" s="242">
        <f t="shared" si="3"/>
        <v>9.9999999999999995E-7</v>
      </c>
      <c r="U24" s="122">
        <f t="shared" si="4"/>
        <v>0</v>
      </c>
      <c r="AC24" s="15"/>
      <c r="AD24" s="15"/>
      <c r="AE24" s="15"/>
      <c r="AF24" s="16"/>
    </row>
    <row r="25" spans="2:32" ht="15" x14ac:dyDescent="0.25">
      <c r="B25" s="236"/>
      <c r="C25" s="277"/>
      <c r="D25" s="238" t="str">
        <f t="shared" si="0"/>
        <v/>
      </c>
      <c r="E25" s="243">
        <f t="shared" si="1"/>
        <v>0</v>
      </c>
      <c r="F25" s="240">
        <v>9.9999999999999995E-7</v>
      </c>
      <c r="G25" s="241">
        <v>0</v>
      </c>
      <c r="H25" s="240">
        <v>0</v>
      </c>
      <c r="I25" s="30">
        <f t="shared" si="5"/>
        <v>0</v>
      </c>
      <c r="J25" s="241">
        <v>0</v>
      </c>
      <c r="K25" s="241">
        <v>0</v>
      </c>
      <c r="L25" s="241">
        <v>0</v>
      </c>
      <c r="M25" s="36">
        <f t="shared" si="2"/>
        <v>0</v>
      </c>
      <c r="N25" s="241">
        <v>0</v>
      </c>
      <c r="O25" s="241">
        <v>0</v>
      </c>
      <c r="P25" s="241">
        <v>0</v>
      </c>
      <c r="Q25" s="241">
        <v>0</v>
      </c>
      <c r="R25" s="241">
        <v>0</v>
      </c>
      <c r="S25" s="240"/>
      <c r="T25" s="242">
        <f t="shared" si="3"/>
        <v>9.9999999999999995E-7</v>
      </c>
      <c r="U25" s="122">
        <f t="shared" si="4"/>
        <v>0</v>
      </c>
      <c r="AC25" s="15"/>
      <c r="AD25" s="15"/>
      <c r="AE25" s="15"/>
      <c r="AF25" s="16"/>
    </row>
    <row r="26" spans="2:32" ht="15" x14ac:dyDescent="0.25">
      <c r="B26" s="236"/>
      <c r="C26" s="277"/>
      <c r="D26" s="238" t="str">
        <f t="shared" si="0"/>
        <v/>
      </c>
      <c r="E26" s="243">
        <f t="shared" si="1"/>
        <v>0</v>
      </c>
      <c r="F26" s="240">
        <v>9.9999999999999995E-7</v>
      </c>
      <c r="G26" s="241">
        <v>0</v>
      </c>
      <c r="H26" s="240">
        <v>0</v>
      </c>
      <c r="I26" s="30">
        <f t="shared" si="5"/>
        <v>0</v>
      </c>
      <c r="J26" s="241">
        <v>0</v>
      </c>
      <c r="K26" s="241">
        <v>0</v>
      </c>
      <c r="L26" s="241">
        <v>0</v>
      </c>
      <c r="M26" s="36">
        <f t="shared" si="2"/>
        <v>0</v>
      </c>
      <c r="N26" s="241">
        <v>0</v>
      </c>
      <c r="O26" s="241">
        <v>0</v>
      </c>
      <c r="P26" s="241">
        <v>0</v>
      </c>
      <c r="Q26" s="241">
        <v>0</v>
      </c>
      <c r="R26" s="241">
        <v>0</v>
      </c>
      <c r="S26" s="240"/>
      <c r="T26" s="242">
        <f>SUM(F26+G26+H26+J26+K26+L26+N26+O26+P26+Q26+R26)</f>
        <v>9.9999999999999995E-7</v>
      </c>
      <c r="U26" s="122">
        <f t="shared" si="4"/>
        <v>0</v>
      </c>
      <c r="AC26" s="15"/>
      <c r="AD26" s="15"/>
      <c r="AE26" s="15"/>
      <c r="AF26" s="16"/>
    </row>
    <row r="27" spans="2:32" ht="15" x14ac:dyDescent="0.25">
      <c r="B27" s="236"/>
      <c r="C27" s="277"/>
      <c r="D27" s="238" t="str">
        <f t="shared" si="0"/>
        <v/>
      </c>
      <c r="E27" s="243">
        <f t="shared" si="1"/>
        <v>0</v>
      </c>
      <c r="F27" s="240">
        <v>9.9999999999999995E-7</v>
      </c>
      <c r="G27" s="241">
        <v>0</v>
      </c>
      <c r="H27" s="240">
        <v>0</v>
      </c>
      <c r="I27" s="30">
        <f t="shared" si="5"/>
        <v>0</v>
      </c>
      <c r="J27" s="241">
        <v>0</v>
      </c>
      <c r="K27" s="241">
        <v>0</v>
      </c>
      <c r="L27" s="241">
        <v>0</v>
      </c>
      <c r="M27" s="36">
        <f t="shared" si="2"/>
        <v>0</v>
      </c>
      <c r="N27" s="241">
        <v>0</v>
      </c>
      <c r="O27" s="241">
        <v>0</v>
      </c>
      <c r="P27" s="241">
        <v>0</v>
      </c>
      <c r="Q27" s="241">
        <v>0</v>
      </c>
      <c r="R27" s="241">
        <v>0</v>
      </c>
      <c r="S27" s="240"/>
      <c r="T27" s="242">
        <f t="shared" si="3"/>
        <v>9.9999999999999995E-7</v>
      </c>
      <c r="U27" s="122">
        <f t="shared" si="4"/>
        <v>0</v>
      </c>
      <c r="AC27" s="15"/>
      <c r="AD27" s="15"/>
      <c r="AE27" s="15"/>
      <c r="AF27" s="16"/>
    </row>
    <row r="28" spans="2:32" ht="15" x14ac:dyDescent="0.25">
      <c r="B28" s="236"/>
      <c r="C28" s="277"/>
      <c r="D28" s="238" t="str">
        <f t="shared" si="0"/>
        <v/>
      </c>
      <c r="E28" s="243">
        <f t="shared" si="1"/>
        <v>0</v>
      </c>
      <c r="F28" s="240">
        <v>9.9999999999999995E-7</v>
      </c>
      <c r="G28" s="241">
        <v>0</v>
      </c>
      <c r="H28" s="240">
        <v>0</v>
      </c>
      <c r="I28" s="30">
        <f t="shared" si="5"/>
        <v>0</v>
      </c>
      <c r="J28" s="241">
        <v>0</v>
      </c>
      <c r="K28" s="241">
        <v>0</v>
      </c>
      <c r="L28" s="241">
        <v>0</v>
      </c>
      <c r="M28" s="36">
        <f t="shared" si="2"/>
        <v>0</v>
      </c>
      <c r="N28" s="241">
        <v>0</v>
      </c>
      <c r="O28" s="241">
        <v>0</v>
      </c>
      <c r="P28" s="241">
        <v>0</v>
      </c>
      <c r="Q28" s="241">
        <v>0</v>
      </c>
      <c r="R28" s="241">
        <v>0</v>
      </c>
      <c r="S28" s="240"/>
      <c r="T28" s="242">
        <f>SUM(F28+G28+H28+J28+K28+L28+N28+O28+P28+Q28+R28)</f>
        <v>9.9999999999999995E-7</v>
      </c>
      <c r="U28" s="122">
        <f t="shared" si="4"/>
        <v>0</v>
      </c>
      <c r="AC28" s="15"/>
      <c r="AD28" s="15"/>
      <c r="AE28" s="15"/>
      <c r="AF28" s="16"/>
    </row>
    <row r="29" spans="2:32" ht="15" x14ac:dyDescent="0.25">
      <c r="B29" s="236"/>
      <c r="C29" s="277"/>
      <c r="D29" s="238" t="str">
        <f t="shared" si="0"/>
        <v/>
      </c>
      <c r="E29" s="243">
        <f t="shared" si="1"/>
        <v>0</v>
      </c>
      <c r="F29" s="240">
        <v>9.9999999999999995E-7</v>
      </c>
      <c r="G29" s="241">
        <v>0</v>
      </c>
      <c r="H29" s="240">
        <v>0</v>
      </c>
      <c r="I29" s="30">
        <f t="shared" si="5"/>
        <v>0</v>
      </c>
      <c r="J29" s="241">
        <v>0</v>
      </c>
      <c r="K29" s="241">
        <v>0</v>
      </c>
      <c r="L29" s="241">
        <v>0</v>
      </c>
      <c r="M29" s="36">
        <f t="shared" si="2"/>
        <v>0</v>
      </c>
      <c r="N29" s="241">
        <v>0</v>
      </c>
      <c r="O29" s="241">
        <v>0</v>
      </c>
      <c r="P29" s="241">
        <v>0</v>
      </c>
      <c r="Q29" s="241">
        <v>0</v>
      </c>
      <c r="R29" s="241">
        <v>0</v>
      </c>
      <c r="S29" s="240"/>
      <c r="T29" s="242">
        <f t="shared" si="3"/>
        <v>9.9999999999999995E-7</v>
      </c>
      <c r="U29" s="122">
        <f t="shared" si="4"/>
        <v>0</v>
      </c>
      <c r="AC29" s="15"/>
      <c r="AD29" s="15"/>
      <c r="AE29" s="15"/>
      <c r="AF29" s="16"/>
    </row>
    <row r="30" spans="2:32" ht="15" x14ac:dyDescent="0.25">
      <c r="B30" s="236"/>
      <c r="C30" s="277"/>
      <c r="D30" s="238" t="str">
        <f t="shared" si="0"/>
        <v/>
      </c>
      <c r="E30" s="243">
        <f t="shared" si="1"/>
        <v>0</v>
      </c>
      <c r="F30" s="240">
        <v>9.9999999999999995E-7</v>
      </c>
      <c r="G30" s="241">
        <v>0</v>
      </c>
      <c r="H30" s="240">
        <v>0</v>
      </c>
      <c r="I30" s="30">
        <f t="shared" si="5"/>
        <v>0</v>
      </c>
      <c r="J30" s="241">
        <v>0</v>
      </c>
      <c r="K30" s="241">
        <v>0</v>
      </c>
      <c r="L30" s="241">
        <v>0</v>
      </c>
      <c r="M30" s="36">
        <f t="shared" si="2"/>
        <v>0</v>
      </c>
      <c r="N30" s="241">
        <v>0</v>
      </c>
      <c r="O30" s="241">
        <v>0</v>
      </c>
      <c r="P30" s="241">
        <v>0</v>
      </c>
      <c r="Q30" s="241">
        <v>0</v>
      </c>
      <c r="R30" s="241">
        <v>0</v>
      </c>
      <c r="S30" s="240"/>
      <c r="T30" s="242">
        <f t="shared" si="3"/>
        <v>9.9999999999999995E-7</v>
      </c>
      <c r="U30" s="122">
        <f t="shared" si="4"/>
        <v>0</v>
      </c>
      <c r="AC30" s="15"/>
      <c r="AD30" s="15"/>
      <c r="AE30" s="15"/>
      <c r="AF30" s="16"/>
    </row>
    <row r="31" spans="2:32" ht="15" x14ac:dyDescent="0.25">
      <c r="B31" s="236"/>
      <c r="C31" s="277"/>
      <c r="D31" s="238" t="str">
        <f t="shared" si="0"/>
        <v/>
      </c>
      <c r="E31" s="243">
        <f t="shared" si="1"/>
        <v>0</v>
      </c>
      <c r="F31" s="240">
        <v>9.9999999999999995E-7</v>
      </c>
      <c r="G31" s="241">
        <v>0</v>
      </c>
      <c r="H31" s="240">
        <v>0</v>
      </c>
      <c r="I31" s="30">
        <f t="shared" si="5"/>
        <v>0</v>
      </c>
      <c r="J31" s="241">
        <v>0</v>
      </c>
      <c r="K31" s="241">
        <v>0</v>
      </c>
      <c r="L31" s="241">
        <v>0</v>
      </c>
      <c r="M31" s="36">
        <f t="shared" si="2"/>
        <v>0</v>
      </c>
      <c r="N31" s="241">
        <v>0</v>
      </c>
      <c r="O31" s="241">
        <v>0</v>
      </c>
      <c r="P31" s="241">
        <v>0</v>
      </c>
      <c r="Q31" s="241">
        <v>0</v>
      </c>
      <c r="R31" s="241">
        <v>0</v>
      </c>
      <c r="S31" s="240"/>
      <c r="T31" s="242">
        <f t="shared" si="3"/>
        <v>9.9999999999999995E-7</v>
      </c>
      <c r="U31" s="122">
        <f t="shared" si="4"/>
        <v>0</v>
      </c>
      <c r="AC31" s="15"/>
      <c r="AD31" s="15"/>
      <c r="AE31" s="15"/>
      <c r="AF31" s="16"/>
    </row>
    <row r="32" spans="2:32" ht="15" x14ac:dyDescent="0.25">
      <c r="B32" s="236"/>
      <c r="C32" s="277"/>
      <c r="D32" s="238" t="str">
        <f t="shared" si="0"/>
        <v/>
      </c>
      <c r="E32" s="243">
        <f t="shared" si="1"/>
        <v>0</v>
      </c>
      <c r="F32" s="240">
        <v>9.9999999999999995E-7</v>
      </c>
      <c r="G32" s="241">
        <v>0</v>
      </c>
      <c r="H32" s="240">
        <v>0</v>
      </c>
      <c r="I32" s="30">
        <f t="shared" si="5"/>
        <v>0</v>
      </c>
      <c r="J32" s="241">
        <v>0</v>
      </c>
      <c r="K32" s="241">
        <v>0</v>
      </c>
      <c r="L32" s="241">
        <v>0</v>
      </c>
      <c r="M32" s="36">
        <f t="shared" si="2"/>
        <v>0</v>
      </c>
      <c r="N32" s="241">
        <v>0</v>
      </c>
      <c r="O32" s="241">
        <v>0</v>
      </c>
      <c r="P32" s="241">
        <v>0</v>
      </c>
      <c r="Q32" s="241">
        <v>0</v>
      </c>
      <c r="R32" s="241">
        <v>0</v>
      </c>
      <c r="S32" s="240"/>
      <c r="T32" s="242">
        <f t="shared" si="3"/>
        <v>9.9999999999999995E-7</v>
      </c>
      <c r="U32" s="122">
        <f t="shared" si="4"/>
        <v>0</v>
      </c>
      <c r="AC32" s="15"/>
      <c r="AD32" s="15"/>
      <c r="AE32" s="15"/>
      <c r="AF32" s="16"/>
    </row>
    <row r="33" spans="2:32" ht="15" x14ac:dyDescent="0.25">
      <c r="B33" s="236"/>
      <c r="C33" s="277"/>
      <c r="D33" s="238" t="str">
        <f t="shared" si="0"/>
        <v/>
      </c>
      <c r="E33" s="243">
        <f t="shared" si="1"/>
        <v>0</v>
      </c>
      <c r="F33" s="240">
        <v>9.9999999999999995E-7</v>
      </c>
      <c r="G33" s="241">
        <v>0</v>
      </c>
      <c r="H33" s="240">
        <v>0</v>
      </c>
      <c r="I33" s="30">
        <f t="shared" si="5"/>
        <v>0</v>
      </c>
      <c r="J33" s="241">
        <v>0</v>
      </c>
      <c r="K33" s="241">
        <v>0</v>
      </c>
      <c r="L33" s="241">
        <v>0</v>
      </c>
      <c r="M33" s="36">
        <f t="shared" si="2"/>
        <v>0</v>
      </c>
      <c r="N33" s="241">
        <v>0</v>
      </c>
      <c r="O33" s="241">
        <v>0</v>
      </c>
      <c r="P33" s="241">
        <v>0</v>
      </c>
      <c r="Q33" s="241">
        <v>0</v>
      </c>
      <c r="R33" s="241">
        <v>0</v>
      </c>
      <c r="S33" s="240"/>
      <c r="T33" s="242">
        <f t="shared" si="3"/>
        <v>9.9999999999999995E-7</v>
      </c>
      <c r="U33" s="122">
        <f t="shared" si="4"/>
        <v>0</v>
      </c>
      <c r="AC33" s="15"/>
      <c r="AD33" s="15"/>
      <c r="AE33" s="15"/>
      <c r="AF33" s="16"/>
    </row>
    <row r="34" spans="2:32" ht="15" x14ac:dyDescent="0.25">
      <c r="B34" s="236"/>
      <c r="C34" s="277"/>
      <c r="D34" s="238" t="str">
        <f t="shared" si="0"/>
        <v/>
      </c>
      <c r="E34" s="243">
        <f t="shared" si="1"/>
        <v>0</v>
      </c>
      <c r="F34" s="240">
        <v>9.9999999999999995E-7</v>
      </c>
      <c r="G34" s="241">
        <v>0</v>
      </c>
      <c r="H34" s="240">
        <v>0</v>
      </c>
      <c r="I34" s="30">
        <f t="shared" si="5"/>
        <v>0</v>
      </c>
      <c r="J34" s="241">
        <v>0</v>
      </c>
      <c r="K34" s="241">
        <v>0</v>
      </c>
      <c r="L34" s="241">
        <v>0</v>
      </c>
      <c r="M34" s="36">
        <f t="shared" si="2"/>
        <v>0</v>
      </c>
      <c r="N34" s="241">
        <v>0</v>
      </c>
      <c r="O34" s="241">
        <v>0</v>
      </c>
      <c r="P34" s="241">
        <v>0</v>
      </c>
      <c r="Q34" s="241">
        <v>0</v>
      </c>
      <c r="R34" s="241">
        <v>0</v>
      </c>
      <c r="S34" s="240"/>
      <c r="T34" s="242">
        <f t="shared" si="3"/>
        <v>9.9999999999999995E-7</v>
      </c>
      <c r="U34" s="122">
        <f t="shared" si="4"/>
        <v>0</v>
      </c>
    </row>
    <row r="35" spans="2:32" ht="13.5" thickBot="1" x14ac:dyDescent="0.3">
      <c r="B35" s="88" t="s">
        <v>205</v>
      </c>
      <c r="C35" s="89">
        <f>SUM(C12:C34)</f>
        <v>0</v>
      </c>
      <c r="D35" s="90"/>
      <c r="E35" s="32">
        <f>SUM(E12:E34)</f>
        <v>0</v>
      </c>
      <c r="F35" s="33">
        <f>SUM(F12:F34)</f>
        <v>2.3000000000000007E-5</v>
      </c>
      <c r="G35" s="55">
        <f>SUM(G12:G34)</f>
        <v>0</v>
      </c>
      <c r="H35" s="55">
        <f>SUM(H12:H34)</f>
        <v>0</v>
      </c>
      <c r="I35" s="58"/>
      <c r="J35" s="55">
        <f>SUM(J12:J34)</f>
        <v>0</v>
      </c>
      <c r="K35" s="55">
        <f>SUM(K12:K34)</f>
        <v>0</v>
      </c>
      <c r="L35" s="55">
        <f>SUM(L12:L34)</f>
        <v>0</v>
      </c>
      <c r="M35" s="56"/>
      <c r="N35" s="55">
        <f>SUM(N12:N34)</f>
        <v>0</v>
      </c>
      <c r="O35" s="55">
        <f>SUM(O12:O34)</f>
        <v>0</v>
      </c>
      <c r="P35" s="55">
        <f>SUM(P12:P34)</f>
        <v>0</v>
      </c>
      <c r="Q35" s="55">
        <f>SUM(Q12:Q34)</f>
        <v>0</v>
      </c>
      <c r="R35" s="55">
        <f>SUM(R12:R34)</f>
        <v>0</v>
      </c>
      <c r="S35" s="55"/>
      <c r="T35" s="57">
        <f>SUM(T12:T34)</f>
        <v>2.3000000000000007E-5</v>
      </c>
      <c r="U35" s="122">
        <f t="shared" si="4"/>
        <v>0</v>
      </c>
    </row>
    <row r="36" spans="2:32" ht="13.5" thickBot="1" x14ac:dyDescent="0.3">
      <c r="B36" s="244"/>
      <c r="C36" s="246"/>
      <c r="D36" s="245"/>
      <c r="E36" s="245"/>
      <c r="F36" s="245"/>
      <c r="G36" s="245"/>
      <c r="H36" s="245"/>
      <c r="I36" s="245"/>
      <c r="J36" s="245"/>
      <c r="K36" s="245"/>
      <c r="L36" s="245"/>
      <c r="M36" s="245"/>
      <c r="N36" s="245"/>
      <c r="O36" s="245"/>
      <c r="P36" s="245"/>
      <c r="Q36" s="245"/>
      <c r="R36" s="245"/>
      <c r="S36" s="245"/>
      <c r="T36" s="247"/>
    </row>
    <row r="37" spans="2:32" x14ac:dyDescent="0.25">
      <c r="B37" s="463" t="s">
        <v>55</v>
      </c>
      <c r="C37" s="464"/>
      <c r="D37" s="464"/>
      <c r="E37" s="464"/>
      <c r="F37" s="464"/>
      <c r="G37" s="464"/>
      <c r="H37" s="464"/>
      <c r="I37" s="464"/>
      <c r="J37" s="464"/>
      <c r="K37" s="464"/>
      <c r="L37" s="464"/>
      <c r="M37" s="464"/>
      <c r="N37" s="464"/>
      <c r="O37" s="464"/>
      <c r="P37" s="464"/>
      <c r="Q37" s="464"/>
      <c r="R37" s="464"/>
      <c r="S37" s="512"/>
      <c r="T37" s="81" t="s">
        <v>200</v>
      </c>
    </row>
    <row r="38" spans="2:32" x14ac:dyDescent="0.25">
      <c r="B38" s="278"/>
      <c r="C38" s="513"/>
      <c r="D38" s="514"/>
      <c r="E38" s="514"/>
      <c r="F38" s="514"/>
      <c r="G38" s="514"/>
      <c r="H38" s="514"/>
      <c r="I38" s="514"/>
      <c r="J38" s="514"/>
      <c r="K38" s="514"/>
      <c r="L38" s="514"/>
      <c r="M38" s="514"/>
      <c r="N38" s="514"/>
      <c r="O38" s="514"/>
      <c r="P38" s="514"/>
      <c r="Q38" s="514"/>
      <c r="R38" s="514"/>
      <c r="S38" s="514"/>
      <c r="T38" s="248">
        <v>0</v>
      </c>
    </row>
    <row r="39" spans="2:32" x14ac:dyDescent="0.25">
      <c r="B39" s="278"/>
      <c r="C39" s="507"/>
      <c r="D39" s="508"/>
      <c r="E39" s="508"/>
      <c r="F39" s="508"/>
      <c r="G39" s="508"/>
      <c r="H39" s="508"/>
      <c r="I39" s="508"/>
      <c r="J39" s="508"/>
      <c r="K39" s="508"/>
      <c r="L39" s="508"/>
      <c r="M39" s="508"/>
      <c r="N39" s="508"/>
      <c r="O39" s="508"/>
      <c r="P39" s="508"/>
      <c r="Q39" s="508"/>
      <c r="R39" s="508"/>
      <c r="S39" s="508"/>
      <c r="T39" s="248">
        <v>0</v>
      </c>
    </row>
    <row r="40" spans="2:32" x14ac:dyDescent="0.25">
      <c r="B40" s="278"/>
      <c r="C40" s="507"/>
      <c r="D40" s="508"/>
      <c r="E40" s="508"/>
      <c r="F40" s="508"/>
      <c r="G40" s="508"/>
      <c r="H40" s="508"/>
      <c r="I40" s="508"/>
      <c r="J40" s="508"/>
      <c r="K40" s="508"/>
      <c r="L40" s="508"/>
      <c r="M40" s="508"/>
      <c r="N40" s="508"/>
      <c r="O40" s="508"/>
      <c r="P40" s="508"/>
      <c r="Q40" s="508"/>
      <c r="R40" s="508"/>
      <c r="S40" s="508"/>
      <c r="T40" s="248">
        <v>0</v>
      </c>
    </row>
    <row r="41" spans="2:32" x14ac:dyDescent="0.25">
      <c r="B41" s="278"/>
      <c r="C41" s="507"/>
      <c r="D41" s="508"/>
      <c r="E41" s="508"/>
      <c r="F41" s="508"/>
      <c r="G41" s="508"/>
      <c r="H41" s="508"/>
      <c r="I41" s="508"/>
      <c r="J41" s="508"/>
      <c r="K41" s="508"/>
      <c r="L41" s="508"/>
      <c r="M41" s="508"/>
      <c r="N41" s="508"/>
      <c r="O41" s="508"/>
      <c r="P41" s="508"/>
      <c r="Q41" s="508"/>
      <c r="R41" s="508"/>
      <c r="S41" s="508"/>
      <c r="T41" s="248">
        <v>0</v>
      </c>
    </row>
    <row r="42" spans="2:32" x14ac:dyDescent="0.25">
      <c r="B42" s="278"/>
      <c r="C42" s="507"/>
      <c r="D42" s="508"/>
      <c r="E42" s="508"/>
      <c r="F42" s="508"/>
      <c r="G42" s="508"/>
      <c r="H42" s="508"/>
      <c r="I42" s="508"/>
      <c r="J42" s="508"/>
      <c r="K42" s="508"/>
      <c r="L42" s="508"/>
      <c r="M42" s="508"/>
      <c r="N42" s="508"/>
      <c r="O42" s="508"/>
      <c r="P42" s="508"/>
      <c r="Q42" s="508"/>
      <c r="R42" s="508"/>
      <c r="S42" s="508"/>
      <c r="T42" s="248">
        <v>0</v>
      </c>
    </row>
    <row r="43" spans="2:32" x14ac:dyDescent="0.25">
      <c r="B43" s="278"/>
      <c r="C43" s="507"/>
      <c r="D43" s="508"/>
      <c r="E43" s="508"/>
      <c r="F43" s="508"/>
      <c r="G43" s="508"/>
      <c r="H43" s="508"/>
      <c r="I43" s="508"/>
      <c r="J43" s="508"/>
      <c r="K43" s="508"/>
      <c r="L43" s="508"/>
      <c r="M43" s="508"/>
      <c r="N43" s="508"/>
      <c r="O43" s="508"/>
      <c r="P43" s="508"/>
      <c r="Q43" s="508"/>
      <c r="R43" s="508"/>
      <c r="S43" s="508"/>
      <c r="T43" s="248">
        <v>0</v>
      </c>
    </row>
    <row r="44" spans="2:32" x14ac:dyDescent="0.25">
      <c r="B44" s="278"/>
      <c r="C44" s="507"/>
      <c r="D44" s="508"/>
      <c r="E44" s="508"/>
      <c r="F44" s="508"/>
      <c r="G44" s="508"/>
      <c r="H44" s="508"/>
      <c r="I44" s="508"/>
      <c r="J44" s="508"/>
      <c r="K44" s="508"/>
      <c r="L44" s="508"/>
      <c r="M44" s="508"/>
      <c r="N44" s="508"/>
      <c r="O44" s="508"/>
      <c r="P44" s="508"/>
      <c r="Q44" s="508"/>
      <c r="R44" s="508"/>
      <c r="S44" s="508"/>
      <c r="T44" s="248">
        <v>0</v>
      </c>
    </row>
    <row r="45" spans="2:32" x14ac:dyDescent="0.25">
      <c r="B45" s="278"/>
      <c r="C45" s="507"/>
      <c r="D45" s="508"/>
      <c r="E45" s="508"/>
      <c r="F45" s="508"/>
      <c r="G45" s="508"/>
      <c r="H45" s="508"/>
      <c r="I45" s="508"/>
      <c r="J45" s="508"/>
      <c r="K45" s="508"/>
      <c r="L45" s="508"/>
      <c r="M45" s="508"/>
      <c r="N45" s="508"/>
      <c r="O45" s="508"/>
      <c r="P45" s="508"/>
      <c r="Q45" s="508"/>
      <c r="R45" s="508"/>
      <c r="S45" s="508"/>
      <c r="T45" s="248">
        <v>0</v>
      </c>
    </row>
    <row r="46" spans="2:32" x14ac:dyDescent="0.25">
      <c r="B46" s="278"/>
      <c r="C46" s="507"/>
      <c r="D46" s="508"/>
      <c r="E46" s="508"/>
      <c r="F46" s="508"/>
      <c r="G46" s="508"/>
      <c r="H46" s="508"/>
      <c r="I46" s="508"/>
      <c r="J46" s="508"/>
      <c r="K46" s="508"/>
      <c r="L46" s="508"/>
      <c r="M46" s="508"/>
      <c r="N46" s="508"/>
      <c r="O46" s="508"/>
      <c r="P46" s="508"/>
      <c r="Q46" s="508"/>
      <c r="R46" s="508"/>
      <c r="S46" s="508"/>
      <c r="T46" s="248">
        <v>0</v>
      </c>
    </row>
    <row r="47" spans="2:32" x14ac:dyDescent="0.25">
      <c r="B47" s="278"/>
      <c r="C47" s="519"/>
      <c r="D47" s="520"/>
      <c r="E47" s="520"/>
      <c r="F47" s="520"/>
      <c r="G47" s="520"/>
      <c r="H47" s="520"/>
      <c r="I47" s="520"/>
      <c r="J47" s="520"/>
      <c r="K47" s="520"/>
      <c r="L47" s="520"/>
      <c r="M47" s="520"/>
      <c r="N47" s="520"/>
      <c r="O47" s="520"/>
      <c r="P47" s="520"/>
      <c r="Q47" s="520"/>
      <c r="R47" s="520"/>
      <c r="S47" s="520"/>
      <c r="T47" s="248">
        <v>0</v>
      </c>
    </row>
    <row r="48" spans="2:32" ht="13.5" thickBot="1" x14ac:dyDescent="0.3">
      <c r="B48" s="60" t="s">
        <v>206</v>
      </c>
      <c r="C48" s="279"/>
      <c r="D48" s="250"/>
      <c r="E48" s="250"/>
      <c r="F48" s="250"/>
      <c r="G48" s="250"/>
      <c r="H48" s="250"/>
      <c r="I48" s="250"/>
      <c r="J48" s="250"/>
      <c r="K48" s="250"/>
      <c r="L48" s="250"/>
      <c r="M48" s="250"/>
      <c r="N48" s="250"/>
      <c r="O48" s="250"/>
      <c r="P48" s="250"/>
      <c r="Q48" s="250"/>
      <c r="R48" s="250"/>
      <c r="S48" s="250"/>
      <c r="T48" s="35">
        <f>SUM(T38:T47)</f>
        <v>0</v>
      </c>
    </row>
    <row r="49" spans="2:20" ht="13.5" thickBot="1" x14ac:dyDescent="0.3">
      <c r="B49" s="74"/>
      <c r="C49" s="75"/>
      <c r="D49" s="245"/>
      <c r="E49" s="245"/>
      <c r="F49" s="245"/>
      <c r="G49" s="245"/>
      <c r="H49" s="245"/>
      <c r="I49" s="245"/>
      <c r="J49" s="245"/>
      <c r="K49" s="245"/>
      <c r="L49" s="245"/>
      <c r="M49" s="245"/>
      <c r="N49" s="245"/>
      <c r="O49" s="245"/>
      <c r="P49" s="245"/>
      <c r="Q49" s="245"/>
      <c r="R49" s="245"/>
      <c r="S49" s="245"/>
      <c r="T49" s="247"/>
    </row>
    <row r="50" spans="2:20" ht="39.6" customHeight="1" x14ac:dyDescent="0.25">
      <c r="B50" s="497" t="s">
        <v>211</v>
      </c>
      <c r="C50" s="498"/>
      <c r="D50" s="498"/>
      <c r="E50" s="498"/>
      <c r="F50" s="498"/>
      <c r="G50" s="498"/>
      <c r="H50" s="498"/>
      <c r="I50" s="498"/>
      <c r="J50" s="498"/>
      <c r="K50" s="498"/>
      <c r="L50" s="498"/>
      <c r="M50" s="498"/>
      <c r="N50" s="498"/>
      <c r="O50" s="499"/>
      <c r="P50" s="59" t="s">
        <v>56</v>
      </c>
      <c r="Q50" s="59" t="s">
        <v>209</v>
      </c>
      <c r="R50" s="59" t="s">
        <v>57</v>
      </c>
      <c r="S50" s="67" t="s">
        <v>210</v>
      </c>
      <c r="T50" s="81" t="s">
        <v>200</v>
      </c>
    </row>
    <row r="51" spans="2:20" x14ac:dyDescent="0.25">
      <c r="B51" s="236"/>
      <c r="C51" s="516"/>
      <c r="D51" s="517"/>
      <c r="E51" s="517"/>
      <c r="F51" s="517"/>
      <c r="G51" s="517"/>
      <c r="H51" s="517"/>
      <c r="I51" s="517"/>
      <c r="J51" s="517"/>
      <c r="K51" s="517"/>
      <c r="L51" s="517"/>
      <c r="M51" s="517"/>
      <c r="N51" s="517"/>
      <c r="O51" s="518"/>
      <c r="P51" s="240"/>
      <c r="Q51" s="334">
        <v>0</v>
      </c>
      <c r="R51" s="277"/>
      <c r="S51" s="240">
        <v>0</v>
      </c>
      <c r="T51" s="242" t="str">
        <f t="shared" ref="T51:T60" si="6">IF(P51="Purchase",Q51/R51,IF(P51="Rental",S51,IF(Q51+R51+S51&gt;0,"error","")))</f>
        <v/>
      </c>
    </row>
    <row r="52" spans="2:20" x14ac:dyDescent="0.25">
      <c r="B52" s="236"/>
      <c r="C52" s="482"/>
      <c r="D52" s="483"/>
      <c r="E52" s="483"/>
      <c r="F52" s="483"/>
      <c r="G52" s="483"/>
      <c r="H52" s="483"/>
      <c r="I52" s="483"/>
      <c r="J52" s="483"/>
      <c r="K52" s="483"/>
      <c r="L52" s="483"/>
      <c r="M52" s="483"/>
      <c r="N52" s="483"/>
      <c r="O52" s="484"/>
      <c r="P52" s="240"/>
      <c r="Q52" s="334">
        <v>0</v>
      </c>
      <c r="R52" s="277"/>
      <c r="S52" s="240">
        <v>0</v>
      </c>
      <c r="T52" s="242" t="str">
        <f t="shared" si="6"/>
        <v/>
      </c>
    </row>
    <row r="53" spans="2:20" x14ac:dyDescent="0.25">
      <c r="B53" s="236"/>
      <c r="C53" s="482"/>
      <c r="D53" s="483"/>
      <c r="E53" s="483"/>
      <c r="F53" s="483"/>
      <c r="G53" s="483"/>
      <c r="H53" s="483"/>
      <c r="I53" s="483"/>
      <c r="J53" s="483"/>
      <c r="K53" s="483"/>
      <c r="L53" s="483"/>
      <c r="M53" s="483"/>
      <c r="N53" s="483"/>
      <c r="O53" s="484"/>
      <c r="P53" s="240"/>
      <c r="Q53" s="334">
        <v>0</v>
      </c>
      <c r="R53" s="277"/>
      <c r="S53" s="240">
        <v>0</v>
      </c>
      <c r="T53" s="242" t="str">
        <f t="shared" si="6"/>
        <v/>
      </c>
    </row>
    <row r="54" spans="2:20" x14ac:dyDescent="0.25">
      <c r="B54" s="236"/>
      <c r="C54" s="482"/>
      <c r="D54" s="483"/>
      <c r="E54" s="483"/>
      <c r="F54" s="483"/>
      <c r="G54" s="483"/>
      <c r="H54" s="483"/>
      <c r="I54" s="483"/>
      <c r="J54" s="483"/>
      <c r="K54" s="483"/>
      <c r="L54" s="483"/>
      <c r="M54" s="483"/>
      <c r="N54" s="483"/>
      <c r="O54" s="484"/>
      <c r="P54" s="240"/>
      <c r="Q54" s="334">
        <v>0</v>
      </c>
      <c r="R54" s="277"/>
      <c r="S54" s="240">
        <v>0</v>
      </c>
      <c r="T54" s="242" t="str">
        <f t="shared" si="6"/>
        <v/>
      </c>
    </row>
    <row r="55" spans="2:20" x14ac:dyDescent="0.25">
      <c r="B55" s="236"/>
      <c r="C55" s="482"/>
      <c r="D55" s="483"/>
      <c r="E55" s="483"/>
      <c r="F55" s="483"/>
      <c r="G55" s="483"/>
      <c r="H55" s="483"/>
      <c r="I55" s="483"/>
      <c r="J55" s="483"/>
      <c r="K55" s="483"/>
      <c r="L55" s="483"/>
      <c r="M55" s="483"/>
      <c r="N55" s="483"/>
      <c r="O55" s="484"/>
      <c r="P55" s="240"/>
      <c r="Q55" s="334">
        <v>0</v>
      </c>
      <c r="R55" s="277"/>
      <c r="S55" s="240">
        <v>0</v>
      </c>
      <c r="T55" s="242" t="str">
        <f t="shared" si="6"/>
        <v/>
      </c>
    </row>
    <row r="56" spans="2:20" x14ac:dyDescent="0.25">
      <c r="B56" s="236"/>
      <c r="C56" s="482"/>
      <c r="D56" s="483"/>
      <c r="E56" s="483"/>
      <c r="F56" s="483"/>
      <c r="G56" s="483"/>
      <c r="H56" s="483"/>
      <c r="I56" s="483"/>
      <c r="J56" s="483"/>
      <c r="K56" s="483"/>
      <c r="L56" s="483"/>
      <c r="M56" s="483"/>
      <c r="N56" s="483"/>
      <c r="O56" s="484"/>
      <c r="P56" s="240"/>
      <c r="Q56" s="334">
        <v>0</v>
      </c>
      <c r="R56" s="277"/>
      <c r="S56" s="240">
        <v>0</v>
      </c>
      <c r="T56" s="242" t="str">
        <f t="shared" si="6"/>
        <v/>
      </c>
    </row>
    <row r="57" spans="2:20" x14ac:dyDescent="0.25">
      <c r="B57" s="236"/>
      <c r="C57" s="482"/>
      <c r="D57" s="483"/>
      <c r="E57" s="483"/>
      <c r="F57" s="483"/>
      <c r="G57" s="483"/>
      <c r="H57" s="483"/>
      <c r="I57" s="483"/>
      <c r="J57" s="483"/>
      <c r="K57" s="483"/>
      <c r="L57" s="483"/>
      <c r="M57" s="483"/>
      <c r="N57" s="483"/>
      <c r="O57" s="484"/>
      <c r="P57" s="240"/>
      <c r="Q57" s="334">
        <v>0</v>
      </c>
      <c r="R57" s="277"/>
      <c r="S57" s="240">
        <v>0</v>
      </c>
      <c r="T57" s="242" t="str">
        <f t="shared" si="6"/>
        <v/>
      </c>
    </row>
    <row r="58" spans="2:20" x14ac:dyDescent="0.25">
      <c r="B58" s="236"/>
      <c r="C58" s="482"/>
      <c r="D58" s="483"/>
      <c r="E58" s="483"/>
      <c r="F58" s="483"/>
      <c r="G58" s="483"/>
      <c r="H58" s="483"/>
      <c r="I58" s="483"/>
      <c r="J58" s="483"/>
      <c r="K58" s="483"/>
      <c r="L58" s="483"/>
      <c r="M58" s="483"/>
      <c r="N58" s="483"/>
      <c r="O58" s="484"/>
      <c r="P58" s="240"/>
      <c r="Q58" s="334">
        <v>0</v>
      </c>
      <c r="R58" s="277"/>
      <c r="S58" s="240">
        <v>0</v>
      </c>
      <c r="T58" s="242" t="str">
        <f t="shared" si="6"/>
        <v/>
      </c>
    </row>
    <row r="59" spans="2:20" x14ac:dyDescent="0.25">
      <c r="B59" s="236"/>
      <c r="C59" s="482"/>
      <c r="D59" s="483"/>
      <c r="E59" s="483"/>
      <c r="F59" s="483"/>
      <c r="G59" s="483"/>
      <c r="H59" s="483"/>
      <c r="I59" s="483"/>
      <c r="J59" s="483"/>
      <c r="K59" s="483"/>
      <c r="L59" s="483"/>
      <c r="M59" s="483"/>
      <c r="N59" s="483"/>
      <c r="O59" s="484"/>
      <c r="P59" s="240"/>
      <c r="Q59" s="334">
        <v>0</v>
      </c>
      <c r="R59" s="277"/>
      <c r="S59" s="240">
        <v>0</v>
      </c>
      <c r="T59" s="242" t="str">
        <f t="shared" si="6"/>
        <v/>
      </c>
    </row>
    <row r="60" spans="2:20" x14ac:dyDescent="0.25">
      <c r="B60" s="236"/>
      <c r="C60" s="485"/>
      <c r="D60" s="486"/>
      <c r="E60" s="486"/>
      <c r="F60" s="486"/>
      <c r="G60" s="486"/>
      <c r="H60" s="486"/>
      <c r="I60" s="486"/>
      <c r="J60" s="486"/>
      <c r="K60" s="486"/>
      <c r="L60" s="486"/>
      <c r="M60" s="486"/>
      <c r="N60" s="486"/>
      <c r="O60" s="487"/>
      <c r="P60" s="240"/>
      <c r="Q60" s="334">
        <v>0</v>
      </c>
      <c r="R60" s="277"/>
      <c r="S60" s="240">
        <v>0</v>
      </c>
      <c r="T60" s="242" t="str">
        <f t="shared" si="6"/>
        <v/>
      </c>
    </row>
    <row r="61" spans="2:20" ht="13.5" thickBot="1" x14ac:dyDescent="0.3">
      <c r="B61" s="60" t="s">
        <v>207</v>
      </c>
      <c r="C61" s="279"/>
      <c r="D61" s="249"/>
      <c r="E61" s="249"/>
      <c r="F61" s="249"/>
      <c r="G61" s="249"/>
      <c r="H61" s="249"/>
      <c r="I61" s="249"/>
      <c r="J61" s="249"/>
      <c r="K61" s="249"/>
      <c r="L61" s="249"/>
      <c r="M61" s="249"/>
      <c r="N61" s="249"/>
      <c r="O61" s="249"/>
      <c r="P61" s="253"/>
      <c r="Q61" s="253"/>
      <c r="R61" s="253"/>
      <c r="S61" s="253"/>
      <c r="T61" s="66">
        <f>SUM(T51:T60)</f>
        <v>0</v>
      </c>
    </row>
    <row r="62" spans="2:20" ht="13.5" thickBot="1" x14ac:dyDescent="0.3">
      <c r="B62" s="74"/>
      <c r="C62" s="281"/>
      <c r="D62" s="282"/>
      <c r="E62" s="282"/>
      <c r="F62" s="282"/>
      <c r="G62" s="282"/>
      <c r="H62" s="282"/>
      <c r="I62" s="282"/>
      <c r="J62" s="282"/>
      <c r="K62" s="282"/>
      <c r="L62" s="282"/>
      <c r="M62" s="282"/>
      <c r="N62" s="282"/>
      <c r="O62" s="282"/>
      <c r="P62" s="282"/>
      <c r="Q62" s="282"/>
      <c r="R62" s="282"/>
      <c r="S62" s="282"/>
      <c r="T62" s="82"/>
    </row>
    <row r="63" spans="2:20" x14ac:dyDescent="0.25">
      <c r="B63" s="503" t="s">
        <v>58</v>
      </c>
      <c r="C63" s="504"/>
      <c r="D63" s="504"/>
      <c r="E63" s="504"/>
      <c r="F63" s="504"/>
      <c r="G63" s="505"/>
      <c r="H63" s="505"/>
      <c r="I63" s="505"/>
      <c r="J63" s="505"/>
      <c r="K63" s="505"/>
      <c r="L63" s="505"/>
      <c r="M63" s="505"/>
      <c r="N63" s="505"/>
      <c r="O63" s="505"/>
      <c r="P63" s="505"/>
      <c r="Q63" s="505"/>
      <c r="R63" s="505"/>
      <c r="S63" s="506"/>
      <c r="T63" s="81" t="s">
        <v>200</v>
      </c>
    </row>
    <row r="64" spans="2:20" ht="13.15" customHeight="1" x14ac:dyDescent="0.25">
      <c r="B64" s="78" t="s">
        <v>59</v>
      </c>
      <c r="C64" s="500" t="s">
        <v>60</v>
      </c>
      <c r="D64" s="501"/>
      <c r="E64" s="501"/>
      <c r="F64" s="501"/>
      <c r="G64" s="501"/>
      <c r="H64" s="501"/>
      <c r="I64" s="501"/>
      <c r="J64" s="501"/>
      <c r="K64" s="501"/>
      <c r="L64" s="501"/>
      <c r="M64" s="501"/>
      <c r="N64" s="501"/>
      <c r="O64" s="501"/>
      <c r="P64" s="501"/>
      <c r="Q64" s="501"/>
      <c r="R64" s="72"/>
      <c r="S64" s="72"/>
      <c r="T64" s="80"/>
    </row>
    <row r="65" spans="2:20" x14ac:dyDescent="0.25">
      <c r="B65" s="236"/>
      <c r="C65" s="490"/>
      <c r="D65" s="490"/>
      <c r="E65" s="490"/>
      <c r="F65" s="490"/>
      <c r="G65" s="490"/>
      <c r="H65" s="490"/>
      <c r="I65" s="490"/>
      <c r="J65" s="490"/>
      <c r="K65" s="490"/>
      <c r="L65" s="490"/>
      <c r="M65" s="490"/>
      <c r="N65" s="490"/>
      <c r="O65" s="490"/>
      <c r="P65" s="490"/>
      <c r="Q65" s="490"/>
      <c r="R65" s="488"/>
      <c r="S65" s="489"/>
      <c r="T65" s="259">
        <v>0</v>
      </c>
    </row>
    <row r="66" spans="2:20" x14ac:dyDescent="0.25">
      <c r="B66" s="236"/>
      <c r="C66" s="490"/>
      <c r="D66" s="490"/>
      <c r="E66" s="490"/>
      <c r="F66" s="490"/>
      <c r="G66" s="490"/>
      <c r="H66" s="490"/>
      <c r="I66" s="490"/>
      <c r="J66" s="490"/>
      <c r="K66" s="490"/>
      <c r="L66" s="490"/>
      <c r="M66" s="490"/>
      <c r="N66" s="490"/>
      <c r="O66" s="490"/>
      <c r="P66" s="490"/>
      <c r="Q66" s="490"/>
      <c r="R66" s="478"/>
      <c r="S66" s="479"/>
      <c r="T66" s="259">
        <v>0</v>
      </c>
    </row>
    <row r="67" spans="2:20" x14ac:dyDescent="0.25">
      <c r="B67" s="236"/>
      <c r="C67" s="490"/>
      <c r="D67" s="490"/>
      <c r="E67" s="490"/>
      <c r="F67" s="490"/>
      <c r="G67" s="490"/>
      <c r="H67" s="490"/>
      <c r="I67" s="490"/>
      <c r="J67" s="490"/>
      <c r="K67" s="490"/>
      <c r="L67" s="490"/>
      <c r="M67" s="490"/>
      <c r="N67" s="490"/>
      <c r="O67" s="490"/>
      <c r="P67" s="490"/>
      <c r="Q67" s="490"/>
      <c r="R67" s="478"/>
      <c r="S67" s="479"/>
      <c r="T67" s="259">
        <v>0</v>
      </c>
    </row>
    <row r="68" spans="2:20" x14ac:dyDescent="0.25">
      <c r="B68" s="236"/>
      <c r="C68" s="490"/>
      <c r="D68" s="490"/>
      <c r="E68" s="490"/>
      <c r="F68" s="490"/>
      <c r="G68" s="490"/>
      <c r="H68" s="490"/>
      <c r="I68" s="490"/>
      <c r="J68" s="490"/>
      <c r="K68" s="490"/>
      <c r="L68" s="490"/>
      <c r="M68" s="490"/>
      <c r="N68" s="490"/>
      <c r="O68" s="490"/>
      <c r="P68" s="490"/>
      <c r="Q68" s="490"/>
      <c r="R68" s="478"/>
      <c r="S68" s="479"/>
      <c r="T68" s="259">
        <v>0</v>
      </c>
    </row>
    <row r="69" spans="2:20" x14ac:dyDescent="0.25">
      <c r="B69" s="236"/>
      <c r="C69" s="490"/>
      <c r="D69" s="490"/>
      <c r="E69" s="490"/>
      <c r="F69" s="490"/>
      <c r="G69" s="490"/>
      <c r="H69" s="490"/>
      <c r="I69" s="490"/>
      <c r="J69" s="490"/>
      <c r="K69" s="490"/>
      <c r="L69" s="490"/>
      <c r="M69" s="490"/>
      <c r="N69" s="490"/>
      <c r="O69" s="490"/>
      <c r="P69" s="490"/>
      <c r="Q69" s="490"/>
      <c r="R69" s="478"/>
      <c r="S69" s="479"/>
      <c r="T69" s="259">
        <v>0</v>
      </c>
    </row>
    <row r="70" spans="2:20" x14ac:dyDescent="0.25">
      <c r="B70" s="236"/>
      <c r="C70" s="502"/>
      <c r="D70" s="502"/>
      <c r="E70" s="502"/>
      <c r="F70" s="502"/>
      <c r="G70" s="502"/>
      <c r="H70" s="502"/>
      <c r="I70" s="502"/>
      <c r="J70" s="502"/>
      <c r="K70" s="502"/>
      <c r="L70" s="502"/>
      <c r="M70" s="502"/>
      <c r="N70" s="502"/>
      <c r="O70" s="502"/>
      <c r="P70" s="502"/>
      <c r="Q70" s="502"/>
      <c r="R70" s="478"/>
      <c r="S70" s="479"/>
      <c r="T70" s="259">
        <v>0</v>
      </c>
    </row>
    <row r="71" spans="2:20" x14ac:dyDescent="0.25">
      <c r="B71" s="236"/>
      <c r="C71" s="502"/>
      <c r="D71" s="502"/>
      <c r="E71" s="502"/>
      <c r="F71" s="502"/>
      <c r="G71" s="502"/>
      <c r="H71" s="502"/>
      <c r="I71" s="502"/>
      <c r="J71" s="502"/>
      <c r="K71" s="502"/>
      <c r="L71" s="502"/>
      <c r="M71" s="502"/>
      <c r="N71" s="502"/>
      <c r="O71" s="502"/>
      <c r="P71" s="502"/>
      <c r="Q71" s="502"/>
      <c r="R71" s="478"/>
      <c r="S71" s="479"/>
      <c r="T71" s="259">
        <v>0</v>
      </c>
    </row>
    <row r="72" spans="2:20" x14ac:dyDescent="0.25">
      <c r="B72" s="236"/>
      <c r="C72" s="502"/>
      <c r="D72" s="502"/>
      <c r="E72" s="502"/>
      <c r="F72" s="502"/>
      <c r="G72" s="502"/>
      <c r="H72" s="502"/>
      <c r="I72" s="502"/>
      <c r="J72" s="502"/>
      <c r="K72" s="502"/>
      <c r="L72" s="502"/>
      <c r="M72" s="502"/>
      <c r="N72" s="502"/>
      <c r="O72" s="502"/>
      <c r="P72" s="502"/>
      <c r="Q72" s="502"/>
      <c r="R72" s="478"/>
      <c r="S72" s="479"/>
      <c r="T72" s="259">
        <v>0</v>
      </c>
    </row>
    <row r="73" spans="2:20" x14ac:dyDescent="0.25">
      <c r="B73" s="236"/>
      <c r="C73" s="502"/>
      <c r="D73" s="502"/>
      <c r="E73" s="502"/>
      <c r="F73" s="502"/>
      <c r="G73" s="502"/>
      <c r="H73" s="502"/>
      <c r="I73" s="502"/>
      <c r="J73" s="502"/>
      <c r="K73" s="502"/>
      <c r="L73" s="502"/>
      <c r="M73" s="502"/>
      <c r="N73" s="502"/>
      <c r="O73" s="502"/>
      <c r="P73" s="502"/>
      <c r="Q73" s="502"/>
      <c r="R73" s="478"/>
      <c r="S73" s="479"/>
      <c r="T73" s="259">
        <v>0</v>
      </c>
    </row>
    <row r="74" spans="2:20" x14ac:dyDescent="0.25">
      <c r="B74" s="296"/>
      <c r="C74" s="491"/>
      <c r="D74" s="491"/>
      <c r="E74" s="491"/>
      <c r="F74" s="491"/>
      <c r="G74" s="491"/>
      <c r="H74" s="491"/>
      <c r="I74" s="491"/>
      <c r="J74" s="491"/>
      <c r="K74" s="491"/>
      <c r="L74" s="491"/>
      <c r="M74" s="491"/>
      <c r="N74" s="491"/>
      <c r="O74" s="491"/>
      <c r="P74" s="491"/>
      <c r="Q74" s="491"/>
      <c r="R74" s="480"/>
      <c r="S74" s="481"/>
      <c r="T74" s="286">
        <v>0</v>
      </c>
    </row>
    <row r="75" spans="2:20" ht="13.5" thickBot="1" x14ac:dyDescent="0.3">
      <c r="B75" s="60" t="s">
        <v>208</v>
      </c>
      <c r="C75" s="254"/>
      <c r="D75" s="253"/>
      <c r="E75" s="253"/>
      <c r="F75" s="253"/>
      <c r="G75" s="253"/>
      <c r="H75" s="253"/>
      <c r="I75" s="253"/>
      <c r="J75" s="253"/>
      <c r="K75" s="253"/>
      <c r="L75" s="253"/>
      <c r="M75" s="253"/>
      <c r="N75" s="253"/>
      <c r="O75" s="253"/>
      <c r="P75" s="253"/>
      <c r="Q75" s="255"/>
      <c r="R75" s="252"/>
      <c r="S75" s="255"/>
      <c r="T75" s="333">
        <f>SUM(T65:T74)</f>
        <v>0</v>
      </c>
    </row>
    <row r="76" spans="2:20" ht="18.75" customHeight="1" thickBot="1" x14ac:dyDescent="0.3">
      <c r="B76" s="447" t="str">
        <f xml:space="preserve"> "Total " &amp;B9</f>
        <v>Total Norwich Bus Station</v>
      </c>
      <c r="C76" s="492"/>
      <c r="D76" s="493"/>
      <c r="E76" s="493"/>
      <c r="F76" s="493"/>
      <c r="G76" s="493"/>
      <c r="H76" s="493"/>
      <c r="I76" s="493"/>
      <c r="J76" s="493"/>
      <c r="K76" s="493"/>
      <c r="L76" s="493"/>
      <c r="M76" s="493"/>
      <c r="N76" s="493"/>
      <c r="O76" s="448" t="s">
        <v>201</v>
      </c>
      <c r="P76" s="449"/>
      <c r="Q76" s="449"/>
      <c r="R76" s="449"/>
      <c r="S76" s="449"/>
      <c r="T76" s="73">
        <f>T35+T48+T61+T75</f>
        <v>2.3000000000000007E-5</v>
      </c>
    </row>
    <row r="77" spans="2:20" ht="18.75" customHeight="1" thickBot="1" x14ac:dyDescent="0.3">
      <c r="B77" s="492"/>
      <c r="C77" s="492"/>
      <c r="D77" s="493"/>
      <c r="E77" s="493"/>
      <c r="F77" s="493"/>
      <c r="G77" s="493"/>
      <c r="H77" s="493"/>
      <c r="I77" s="493"/>
      <c r="J77" s="493"/>
      <c r="K77" s="493"/>
      <c r="L77" s="493"/>
      <c r="M77" s="493"/>
      <c r="N77" s="493"/>
      <c r="O77" s="448" t="s">
        <v>202</v>
      </c>
      <c r="P77" s="449"/>
      <c r="Q77" s="449"/>
      <c r="R77" s="449"/>
      <c r="S77" s="449"/>
      <c r="T77" s="73">
        <f>(T76+(T76*$S$4))*(100%+$S$6)</f>
        <v>2.3000000000000007E-5</v>
      </c>
    </row>
    <row r="78" spans="2:20" ht="23.25" x14ac:dyDescent="0.25">
      <c r="B78" s="396"/>
      <c r="C78" s="396"/>
      <c r="D78" s="397"/>
      <c r="E78" s="397"/>
      <c r="F78" s="397"/>
      <c r="G78" s="397"/>
      <c r="H78" s="397"/>
      <c r="I78" s="397"/>
      <c r="J78" s="397"/>
      <c r="K78" s="397"/>
      <c r="L78" s="397"/>
      <c r="M78" s="397"/>
      <c r="N78" s="397"/>
      <c r="O78" s="398"/>
      <c r="P78" s="399"/>
      <c r="Q78" s="399"/>
      <c r="R78" s="399"/>
      <c r="S78" s="399"/>
      <c r="T78" s="400"/>
    </row>
  </sheetData>
  <sheetProtection selectLockedCells="1"/>
  <mergeCells count="55">
    <mergeCell ref="C74:Q74"/>
    <mergeCell ref="C67:Q67"/>
    <mergeCell ref="C66:Q66"/>
    <mergeCell ref="O2:S2"/>
    <mergeCell ref="O3:R3"/>
    <mergeCell ref="O4:R4"/>
    <mergeCell ref="O5:R5"/>
    <mergeCell ref="O6:R6"/>
    <mergeCell ref="C42:S42"/>
    <mergeCell ref="C43:S43"/>
    <mergeCell ref="C44:S44"/>
    <mergeCell ref="C45:S45"/>
    <mergeCell ref="C46:S46"/>
    <mergeCell ref="C47:S47"/>
    <mergeCell ref="B50:O50"/>
    <mergeCell ref="B63:S63"/>
    <mergeCell ref="C53:O53"/>
    <mergeCell ref="C64:Q64"/>
    <mergeCell ref="C65:Q65"/>
    <mergeCell ref="R65:S65"/>
    <mergeCell ref="C58:O58"/>
    <mergeCell ref="C59:O59"/>
    <mergeCell ref="C60:O60"/>
    <mergeCell ref="R74:S74"/>
    <mergeCell ref="R66:S66"/>
    <mergeCell ref="R67:S67"/>
    <mergeCell ref="C51:O51"/>
    <mergeCell ref="B9:M9"/>
    <mergeCell ref="C54:O54"/>
    <mergeCell ref="C55:O55"/>
    <mergeCell ref="C56:O56"/>
    <mergeCell ref="C57:O57"/>
    <mergeCell ref="N9:T9"/>
    <mergeCell ref="C41:S41"/>
    <mergeCell ref="B37:S37"/>
    <mergeCell ref="C38:S38"/>
    <mergeCell ref="C39:S39"/>
    <mergeCell ref="C40:S40"/>
    <mergeCell ref="C52:O52"/>
    <mergeCell ref="B2:M7"/>
    <mergeCell ref="B76:N77"/>
    <mergeCell ref="O76:S76"/>
    <mergeCell ref="O77:S77"/>
    <mergeCell ref="C68:Q68"/>
    <mergeCell ref="C69:Q69"/>
    <mergeCell ref="C70:Q70"/>
    <mergeCell ref="C71:Q71"/>
    <mergeCell ref="C72:Q72"/>
    <mergeCell ref="C73:Q73"/>
    <mergeCell ref="R68:S68"/>
    <mergeCell ref="R69:S69"/>
    <mergeCell ref="R70:S70"/>
    <mergeCell ref="R71:S71"/>
    <mergeCell ref="R72:S72"/>
    <mergeCell ref="R73:S73"/>
  </mergeCells>
  <conditionalFormatting sqref="I12:I35">
    <cfRule type="cellIs" dxfId="90" priority="97" operator="greaterThanOrEqual">
      <formula>15%</formula>
    </cfRule>
    <cfRule type="cellIs" dxfId="89" priority="98" operator="lessThan">
      <formula>15%</formula>
    </cfRule>
  </conditionalFormatting>
  <dataValidations count="1">
    <dataValidation type="list" allowBlank="1" showInputMessage="1" showErrorMessage="1" sqref="P51:P60" xr:uid="{9BDAAAF3-07F4-4AB7-BACF-C86E9DA1F95E}">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1" firstPageNumber="7" fitToHeight="0" orientation="landscape" useFirstPageNumber="1" verticalDpi="300" r:id="rId1"/>
  <headerFooter alignWithMargins="0"/>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EAAE-89B8-48DF-9CAC-B34FCF9BE728}">
  <sheetPr>
    <tabColor rgb="FF008768"/>
    <pageSetUpPr fitToPage="1"/>
  </sheetPr>
  <dimension ref="B2:AF79"/>
  <sheetViews>
    <sheetView showGridLines="0" zoomScale="80" zoomScaleNormal="80" zoomScaleSheetLayoutView="70" workbookViewId="0">
      <pane ySplit="8" topLeftCell="A9" activePane="bottomLeft" state="frozen"/>
      <selection pane="bottomLeft" activeCell="S51" sqref="S51"/>
    </sheetView>
  </sheetViews>
  <sheetFormatPr defaultColWidth="9.140625" defaultRowHeight="12.75" x14ac:dyDescent="0.25"/>
  <cols>
    <col min="1" max="1" width="2.85546875" style="14" customWidth="1"/>
    <col min="2" max="2" width="30.7109375" style="14" customWidth="1"/>
    <col min="3" max="3" width="10.7109375" style="22" customWidth="1"/>
    <col min="4" max="5" width="9.140625" style="14" customWidth="1"/>
    <col min="6" max="6" width="11.28515625" style="14" bestFit="1" customWidth="1"/>
    <col min="7" max="7" width="10.28515625" style="14" customWidth="1"/>
    <col min="8" max="9" width="12.140625" style="14" customWidth="1"/>
    <col min="10" max="10" width="13.140625" style="14" customWidth="1"/>
    <col min="11" max="12" width="11.7109375" style="14" customWidth="1"/>
    <col min="13" max="13" width="12.28515625" style="14" customWidth="1"/>
    <col min="14" max="14" width="11.42578125" style="14" customWidth="1"/>
    <col min="15" max="15" width="14.28515625" style="14" customWidth="1"/>
    <col min="16" max="16" width="15" style="14" customWidth="1"/>
    <col min="17" max="17" width="16.140625" style="14" customWidth="1"/>
    <col min="18" max="18" width="15" style="14" customWidth="1"/>
    <col min="19" max="19" width="19.28515625" style="14" customWidth="1"/>
    <col min="20" max="20" width="17.7109375" style="14" customWidth="1"/>
    <col min="21" max="21" width="9.140625" style="120"/>
    <col min="22" max="24" width="9.140625" style="12"/>
    <col min="25" max="31" width="9.140625" style="12" customWidth="1"/>
    <col min="32" max="32" width="9.140625" style="14" customWidth="1"/>
    <col min="33" max="16384" width="9.140625" style="14"/>
  </cols>
  <sheetData>
    <row r="2" spans="2:32" ht="17.45" customHeight="1" thickBot="1" x14ac:dyDescent="0.3">
      <c r="B2" s="436" t="s">
        <v>247</v>
      </c>
      <c r="C2" s="436"/>
      <c r="D2" s="436"/>
      <c r="E2" s="436"/>
      <c r="F2" s="436"/>
      <c r="G2" s="436"/>
      <c r="H2" s="436"/>
      <c r="I2" s="436"/>
      <c r="J2" s="436"/>
      <c r="K2" s="436"/>
      <c r="L2" s="436"/>
      <c r="M2" s="436"/>
      <c r="N2" s="12"/>
      <c r="O2" s="12"/>
      <c r="P2" s="12"/>
      <c r="Q2" s="12"/>
      <c r="R2" s="12"/>
      <c r="S2" s="12"/>
      <c r="T2" s="12"/>
    </row>
    <row r="3" spans="2:32" ht="17.45" customHeight="1" thickBot="1" x14ac:dyDescent="0.3">
      <c r="B3" s="436"/>
      <c r="C3" s="436"/>
      <c r="D3" s="436"/>
      <c r="E3" s="436"/>
      <c r="F3" s="436"/>
      <c r="G3" s="436"/>
      <c r="H3" s="436"/>
      <c r="I3" s="436"/>
      <c r="J3" s="436"/>
      <c r="K3" s="436"/>
      <c r="L3" s="436"/>
      <c r="M3" s="436"/>
      <c r="N3" s="41"/>
      <c r="O3" s="509" t="str">
        <f>"Total "&amp;Summary!B19&amp;" price before Overheads and Profit"</f>
        <v>Total Security price before Overheads and Profit</v>
      </c>
      <c r="P3" s="510"/>
      <c r="Q3" s="510"/>
      <c r="R3" s="510"/>
      <c r="S3" s="511"/>
      <c r="T3" s="24">
        <f>SUMIF(O:O,O77,T:T)</f>
        <v>2.3000000000000007E-5</v>
      </c>
      <c r="AC3" s="15"/>
      <c r="AD3" s="15"/>
      <c r="AE3" s="15"/>
      <c r="AF3" s="16"/>
    </row>
    <row r="4" spans="2:32" ht="17.45" customHeight="1" thickBot="1" x14ac:dyDescent="0.3">
      <c r="B4" s="436"/>
      <c r="C4" s="436"/>
      <c r="D4" s="436"/>
      <c r="E4" s="436"/>
      <c r="F4" s="436"/>
      <c r="G4" s="436"/>
      <c r="H4" s="436"/>
      <c r="I4" s="436"/>
      <c r="J4" s="436"/>
      <c r="K4" s="436"/>
      <c r="L4" s="436"/>
      <c r="M4" s="436"/>
      <c r="N4" s="228"/>
      <c r="O4" s="229"/>
      <c r="P4" s="23"/>
      <c r="Q4" s="23"/>
      <c r="R4" s="23"/>
      <c r="S4" s="174" t="s">
        <v>33</v>
      </c>
      <c r="T4" s="83"/>
      <c r="AC4" s="15"/>
      <c r="AD4" s="15"/>
      <c r="AE4" s="15"/>
      <c r="AF4" s="16"/>
    </row>
    <row r="5" spans="2:32" ht="17.45" customHeight="1" thickBot="1" x14ac:dyDescent="0.3">
      <c r="B5" s="436"/>
      <c r="C5" s="436"/>
      <c r="D5" s="436"/>
      <c r="E5" s="436"/>
      <c r="F5" s="436"/>
      <c r="G5" s="436"/>
      <c r="H5" s="436"/>
      <c r="I5" s="436"/>
      <c r="J5" s="436"/>
      <c r="K5" s="436"/>
      <c r="L5" s="436"/>
      <c r="M5" s="436"/>
      <c r="O5" s="413"/>
      <c r="P5" s="232"/>
      <c r="Q5" s="232"/>
      <c r="R5" s="45" t="s">
        <v>34</v>
      </c>
      <c r="S5" s="233">
        <f>Summary!J3</f>
        <v>0</v>
      </c>
      <c r="T5" s="234">
        <f>T3*S5</f>
        <v>0</v>
      </c>
      <c r="Z5" s="137"/>
      <c r="AC5" s="15"/>
      <c r="AD5" s="15"/>
      <c r="AE5" s="15"/>
      <c r="AF5" s="16"/>
    </row>
    <row r="6" spans="2:32" ht="17.45" customHeight="1" thickBot="1" x14ac:dyDescent="0.3">
      <c r="B6" s="436"/>
      <c r="C6" s="436"/>
      <c r="D6" s="436"/>
      <c r="E6" s="436"/>
      <c r="F6" s="436"/>
      <c r="G6" s="436"/>
      <c r="H6" s="436"/>
      <c r="I6" s="436"/>
      <c r="J6" s="436"/>
      <c r="K6" s="436"/>
      <c r="L6" s="436"/>
      <c r="M6" s="436"/>
      <c r="O6" s="413"/>
      <c r="P6" s="29"/>
      <c r="Q6" s="29"/>
      <c r="R6" s="29"/>
      <c r="S6" s="44" t="s">
        <v>35</v>
      </c>
      <c r="T6" s="84">
        <f>T5+T3</f>
        <v>2.3000000000000007E-5</v>
      </c>
      <c r="AC6" s="15"/>
      <c r="AD6" s="15"/>
      <c r="AE6" s="15"/>
      <c r="AF6" s="16"/>
    </row>
    <row r="7" spans="2:32" ht="17.45" customHeight="1" thickBot="1" x14ac:dyDescent="0.3">
      <c r="B7" s="436"/>
      <c r="C7" s="436"/>
      <c r="D7" s="436"/>
      <c r="E7" s="436"/>
      <c r="F7" s="436"/>
      <c r="G7" s="436"/>
      <c r="H7" s="436"/>
      <c r="I7" s="436"/>
      <c r="J7" s="436"/>
      <c r="K7" s="436"/>
      <c r="L7" s="436"/>
      <c r="M7" s="436"/>
      <c r="O7" s="413"/>
      <c r="P7" s="232"/>
      <c r="Q7" s="232"/>
      <c r="R7" s="45" t="s">
        <v>36</v>
      </c>
      <c r="S7" s="175">
        <f>Summary!J5</f>
        <v>0</v>
      </c>
      <c r="T7" s="263">
        <f>T6*S7</f>
        <v>0</v>
      </c>
      <c r="AC7" s="15"/>
      <c r="AD7" s="15"/>
      <c r="AE7" s="15"/>
      <c r="AF7" s="16"/>
    </row>
    <row r="8" spans="2:32" ht="17.45" customHeight="1" thickBot="1" x14ac:dyDescent="0.3">
      <c r="B8" s="436"/>
      <c r="C8" s="436"/>
      <c r="D8" s="436"/>
      <c r="E8" s="436"/>
      <c r="F8" s="436"/>
      <c r="G8" s="436"/>
      <c r="H8" s="436"/>
      <c r="I8" s="436"/>
      <c r="J8" s="436"/>
      <c r="K8" s="436"/>
      <c r="L8" s="436"/>
      <c r="M8" s="436"/>
      <c r="O8" s="76"/>
      <c r="P8" s="77"/>
      <c r="Q8" s="77"/>
      <c r="R8" s="77"/>
      <c r="S8" s="85" t="str">
        <f xml:space="preserve"> "Total price for "&amp;Summary!B17</f>
        <v>Total price for Bus Station Operations</v>
      </c>
      <c r="T8" s="24">
        <f>T7+T6</f>
        <v>2.3000000000000007E-5</v>
      </c>
      <c r="AC8" s="15"/>
      <c r="AD8" s="15"/>
      <c r="AE8" s="15"/>
      <c r="AF8" s="16"/>
    </row>
    <row r="9" spans="2:32" ht="13.5" thickBot="1" x14ac:dyDescent="0.3">
      <c r="B9" s="12"/>
      <c r="C9" s="13"/>
      <c r="D9" s="12"/>
      <c r="E9" s="12"/>
      <c r="F9" s="12"/>
      <c r="G9" s="12"/>
      <c r="H9" s="12"/>
      <c r="I9" s="12"/>
      <c r="J9" s="12"/>
      <c r="K9" s="12"/>
      <c r="L9" s="12"/>
      <c r="M9" s="12"/>
      <c r="N9" s="12"/>
      <c r="O9" s="12"/>
      <c r="P9" s="12"/>
      <c r="Q9" s="12"/>
      <c r="R9" s="12"/>
      <c r="S9" s="12"/>
      <c r="T9" s="12"/>
      <c r="AC9" s="15"/>
      <c r="AD9" s="15"/>
      <c r="AE9" s="15"/>
      <c r="AF9" s="16"/>
    </row>
    <row r="10" spans="2:32" s="19" customFormat="1" ht="34.9" customHeight="1" thickBot="1" x14ac:dyDescent="0.3">
      <c r="B10" s="495" t="str">
        <f>'Master site list'!$A2</f>
        <v>Norwich Bus Station</v>
      </c>
      <c r="C10" s="495"/>
      <c r="D10" s="495"/>
      <c r="E10" s="495"/>
      <c r="F10" s="495"/>
      <c r="G10" s="495"/>
      <c r="H10" s="495"/>
      <c r="I10" s="495"/>
      <c r="J10" s="495"/>
      <c r="K10" s="495"/>
      <c r="L10" s="495"/>
      <c r="M10" s="496"/>
      <c r="N10" s="521" t="str">
        <f>Summary!$B$19</f>
        <v>Security</v>
      </c>
      <c r="O10" s="522"/>
      <c r="P10" s="522"/>
      <c r="Q10" s="522"/>
      <c r="R10" s="522"/>
      <c r="S10" s="522"/>
      <c r="T10" s="523"/>
      <c r="U10" s="121"/>
      <c r="V10" s="17"/>
      <c r="W10" s="17"/>
      <c r="X10" s="17"/>
      <c r="Y10" s="17"/>
      <c r="Z10" s="17"/>
      <c r="AA10" s="17"/>
      <c r="AB10" s="17"/>
      <c r="AC10" s="15"/>
      <c r="AD10" s="15"/>
      <c r="AE10" s="15"/>
      <c r="AF10" s="18"/>
    </row>
    <row r="11" spans="2:32" ht="100.15" customHeight="1" thickBot="1" x14ac:dyDescent="0.3">
      <c r="B11" s="172" t="s">
        <v>37</v>
      </c>
      <c r="C11" s="48" t="s">
        <v>38</v>
      </c>
      <c r="D11" s="48" t="s">
        <v>39</v>
      </c>
      <c r="E11" s="48" t="s">
        <v>61</v>
      </c>
      <c r="F11" s="49" t="s">
        <v>62</v>
      </c>
      <c r="G11" s="48" t="s">
        <v>63</v>
      </c>
      <c r="H11" s="48" t="s">
        <v>43</v>
      </c>
      <c r="I11" s="48" t="s">
        <v>44</v>
      </c>
      <c r="J11" s="48" t="s">
        <v>64</v>
      </c>
      <c r="K11" s="48" t="s">
        <v>65</v>
      </c>
      <c r="L11" s="48" t="s">
        <v>47</v>
      </c>
      <c r="M11" s="48" t="s">
        <v>48</v>
      </c>
      <c r="N11" s="48" t="s">
        <v>66</v>
      </c>
      <c r="O11" s="48" t="s">
        <v>67</v>
      </c>
      <c r="P11" s="48" t="s">
        <v>68</v>
      </c>
      <c r="Q11" s="48" t="s">
        <v>69</v>
      </c>
      <c r="R11" s="48" t="s">
        <v>70</v>
      </c>
      <c r="S11" s="48" t="s">
        <v>54</v>
      </c>
      <c r="T11" s="50" t="s">
        <v>200</v>
      </c>
      <c r="AC11" s="15"/>
      <c r="AD11" s="15"/>
      <c r="AE11" s="15"/>
      <c r="AF11" s="16"/>
    </row>
    <row r="12" spans="2:32" x14ac:dyDescent="0.25">
      <c r="B12" s="173" t="s">
        <v>215</v>
      </c>
      <c r="C12" s="264"/>
      <c r="D12" s="265"/>
      <c r="E12" s="265"/>
      <c r="F12" s="266"/>
      <c r="G12" s="267"/>
      <c r="H12" s="267"/>
      <c r="I12" s="267"/>
      <c r="J12" s="267"/>
      <c r="K12" s="267"/>
      <c r="L12" s="268"/>
      <c r="M12" s="268"/>
      <c r="N12" s="267"/>
      <c r="O12" s="267"/>
      <c r="P12" s="267"/>
      <c r="Q12" s="267"/>
      <c r="R12" s="267"/>
      <c r="S12" s="267"/>
      <c r="T12" s="269"/>
      <c r="AC12" s="15"/>
      <c r="AD12" s="15"/>
      <c r="AE12" s="15"/>
      <c r="AF12" s="16"/>
    </row>
    <row r="13" spans="2:32" ht="15" x14ac:dyDescent="0.25">
      <c r="B13" s="270"/>
      <c r="C13" s="271"/>
      <c r="D13" s="272" t="str">
        <f>IF(C13="","",F13/C13)</f>
        <v/>
      </c>
      <c r="E13" s="273">
        <f>C13/2080</f>
        <v>0</v>
      </c>
      <c r="F13" s="274">
        <v>9.9999999999999995E-7</v>
      </c>
      <c r="G13" s="275">
        <v>0</v>
      </c>
      <c r="H13" s="274">
        <v>0</v>
      </c>
      <c r="I13" s="51">
        <f>H13/F13</f>
        <v>0</v>
      </c>
      <c r="J13" s="275">
        <v>0</v>
      </c>
      <c r="K13" s="275">
        <v>0</v>
      </c>
      <c r="L13" s="275">
        <v>0</v>
      </c>
      <c r="M13" s="53">
        <f>L13/F13</f>
        <v>0</v>
      </c>
      <c r="N13" s="275">
        <v>0</v>
      </c>
      <c r="O13" s="275">
        <v>0</v>
      </c>
      <c r="P13" s="275">
        <v>0</v>
      </c>
      <c r="Q13" s="275">
        <v>0</v>
      </c>
      <c r="R13" s="275">
        <v>0</v>
      </c>
      <c r="S13" s="274"/>
      <c r="T13" s="276">
        <f>SUM(F13+G13+H13+J13+K13+L13+N13+O13+P13+Q13+R13)</f>
        <v>9.9999999999999995E-7</v>
      </c>
      <c r="U13" s="122">
        <f>SUM(C13*E13)</f>
        <v>0</v>
      </c>
      <c r="AC13" s="15"/>
      <c r="AD13" s="15"/>
      <c r="AE13" s="15"/>
      <c r="AF13" s="16"/>
    </row>
    <row r="14" spans="2:32" ht="15" x14ac:dyDescent="0.25">
      <c r="B14" s="236"/>
      <c r="C14" s="277"/>
      <c r="D14" s="238" t="str">
        <f t="shared" ref="D14:D35" si="0">IF(C14="","",F14/C14)</f>
        <v/>
      </c>
      <c r="E14" s="243">
        <f t="shared" ref="E14:E35" si="1">C14/2080</f>
        <v>0</v>
      </c>
      <c r="F14" s="240">
        <v>9.9999999999999995E-7</v>
      </c>
      <c r="G14" s="241">
        <v>0</v>
      </c>
      <c r="H14" s="240">
        <v>0</v>
      </c>
      <c r="I14" s="30">
        <f>H14/F14</f>
        <v>0</v>
      </c>
      <c r="J14" s="241">
        <v>0</v>
      </c>
      <c r="K14" s="241">
        <v>0</v>
      </c>
      <c r="L14" s="241">
        <v>0</v>
      </c>
      <c r="M14" s="36">
        <f t="shared" ref="M14:M35" si="2">L14/F14</f>
        <v>0</v>
      </c>
      <c r="N14" s="241">
        <v>0</v>
      </c>
      <c r="O14" s="241">
        <v>0</v>
      </c>
      <c r="P14" s="241">
        <v>0</v>
      </c>
      <c r="Q14" s="241">
        <v>0</v>
      </c>
      <c r="R14" s="241">
        <v>0</v>
      </c>
      <c r="S14" s="240"/>
      <c r="T14" s="242">
        <f t="shared" ref="T14:T35" si="3">SUM(F14+G14+H14+J14+K14+L14+N14+O14+P14+Q14+R14)</f>
        <v>9.9999999999999995E-7</v>
      </c>
      <c r="U14" s="122">
        <f t="shared" ref="U14:U36" si="4">SUM(C14*E14)</f>
        <v>0</v>
      </c>
      <c r="AC14" s="15"/>
      <c r="AD14" s="15"/>
      <c r="AE14" s="15"/>
      <c r="AF14" s="16"/>
    </row>
    <row r="15" spans="2:32" ht="15" x14ac:dyDescent="0.25">
      <c r="B15" s="236"/>
      <c r="C15" s="277"/>
      <c r="D15" s="238" t="str">
        <f t="shared" si="0"/>
        <v/>
      </c>
      <c r="E15" s="243">
        <f t="shared" si="1"/>
        <v>0</v>
      </c>
      <c r="F15" s="240">
        <v>9.9999999999999995E-7</v>
      </c>
      <c r="G15" s="241">
        <v>0</v>
      </c>
      <c r="H15" s="240">
        <v>0</v>
      </c>
      <c r="I15" s="30">
        <f t="shared" ref="I15:I35" si="5">H15/F15</f>
        <v>0</v>
      </c>
      <c r="J15" s="241">
        <v>0</v>
      </c>
      <c r="K15" s="241">
        <v>0</v>
      </c>
      <c r="L15" s="241">
        <v>0</v>
      </c>
      <c r="M15" s="36">
        <f t="shared" si="2"/>
        <v>0</v>
      </c>
      <c r="N15" s="241">
        <v>0</v>
      </c>
      <c r="O15" s="241">
        <v>0</v>
      </c>
      <c r="P15" s="241">
        <v>0</v>
      </c>
      <c r="Q15" s="241">
        <v>0</v>
      </c>
      <c r="R15" s="241">
        <v>0</v>
      </c>
      <c r="S15" s="240"/>
      <c r="T15" s="242">
        <f t="shared" si="3"/>
        <v>9.9999999999999995E-7</v>
      </c>
      <c r="U15" s="122">
        <f t="shared" si="4"/>
        <v>0</v>
      </c>
      <c r="AC15" s="15"/>
      <c r="AD15" s="15"/>
      <c r="AE15" s="15"/>
      <c r="AF15" s="16"/>
    </row>
    <row r="16" spans="2:32" ht="15" x14ac:dyDescent="0.25">
      <c r="B16" s="236"/>
      <c r="C16" s="277"/>
      <c r="D16" s="238" t="str">
        <f t="shared" si="0"/>
        <v/>
      </c>
      <c r="E16" s="243">
        <f t="shared" si="1"/>
        <v>0</v>
      </c>
      <c r="F16" s="240">
        <v>9.9999999999999995E-7</v>
      </c>
      <c r="G16" s="241">
        <v>0</v>
      </c>
      <c r="H16" s="240">
        <v>0</v>
      </c>
      <c r="I16" s="30">
        <f t="shared" si="5"/>
        <v>0</v>
      </c>
      <c r="J16" s="241">
        <v>0</v>
      </c>
      <c r="K16" s="241">
        <v>0</v>
      </c>
      <c r="L16" s="241">
        <v>0</v>
      </c>
      <c r="M16" s="36">
        <f t="shared" si="2"/>
        <v>0</v>
      </c>
      <c r="N16" s="241">
        <v>0</v>
      </c>
      <c r="O16" s="241">
        <v>0</v>
      </c>
      <c r="P16" s="241">
        <v>0</v>
      </c>
      <c r="Q16" s="241">
        <v>0</v>
      </c>
      <c r="R16" s="241">
        <v>0</v>
      </c>
      <c r="S16" s="240"/>
      <c r="T16" s="242">
        <f t="shared" si="3"/>
        <v>9.9999999999999995E-7</v>
      </c>
      <c r="U16" s="122">
        <f t="shared" si="4"/>
        <v>0</v>
      </c>
      <c r="AC16" s="15"/>
      <c r="AD16" s="15"/>
      <c r="AE16" s="15"/>
      <c r="AF16" s="16"/>
    </row>
    <row r="17" spans="2:32" ht="15" x14ac:dyDescent="0.25">
      <c r="B17" s="236"/>
      <c r="C17" s="277"/>
      <c r="D17" s="238" t="str">
        <f t="shared" si="0"/>
        <v/>
      </c>
      <c r="E17" s="243">
        <f t="shared" si="1"/>
        <v>0</v>
      </c>
      <c r="F17" s="240">
        <v>9.9999999999999995E-7</v>
      </c>
      <c r="G17" s="241">
        <v>0</v>
      </c>
      <c r="H17" s="240">
        <v>0</v>
      </c>
      <c r="I17" s="30">
        <f t="shared" si="5"/>
        <v>0</v>
      </c>
      <c r="J17" s="241">
        <v>0</v>
      </c>
      <c r="K17" s="241">
        <v>0</v>
      </c>
      <c r="L17" s="241">
        <v>0</v>
      </c>
      <c r="M17" s="36">
        <f t="shared" si="2"/>
        <v>0</v>
      </c>
      <c r="N17" s="241">
        <v>0</v>
      </c>
      <c r="O17" s="241">
        <v>0</v>
      </c>
      <c r="P17" s="241">
        <v>0</v>
      </c>
      <c r="Q17" s="241">
        <v>0</v>
      </c>
      <c r="R17" s="241">
        <v>0</v>
      </c>
      <c r="S17" s="240"/>
      <c r="T17" s="242">
        <f t="shared" si="3"/>
        <v>9.9999999999999995E-7</v>
      </c>
      <c r="U17" s="122">
        <f t="shared" si="4"/>
        <v>0</v>
      </c>
      <c r="AC17" s="15"/>
      <c r="AD17" s="15"/>
      <c r="AE17" s="15"/>
      <c r="AF17" s="16"/>
    </row>
    <row r="18" spans="2:32" ht="15" x14ac:dyDescent="0.25">
      <c r="B18" s="236"/>
      <c r="C18" s="277"/>
      <c r="D18" s="238" t="str">
        <f t="shared" si="0"/>
        <v/>
      </c>
      <c r="E18" s="243">
        <f t="shared" si="1"/>
        <v>0</v>
      </c>
      <c r="F18" s="240">
        <v>9.9999999999999995E-7</v>
      </c>
      <c r="G18" s="241">
        <v>0</v>
      </c>
      <c r="H18" s="240">
        <v>0</v>
      </c>
      <c r="I18" s="30">
        <f t="shared" si="5"/>
        <v>0</v>
      </c>
      <c r="J18" s="241">
        <v>0</v>
      </c>
      <c r="K18" s="241">
        <v>0</v>
      </c>
      <c r="L18" s="241">
        <v>0</v>
      </c>
      <c r="M18" s="36">
        <f t="shared" si="2"/>
        <v>0</v>
      </c>
      <c r="N18" s="241">
        <v>0</v>
      </c>
      <c r="O18" s="241">
        <v>0</v>
      </c>
      <c r="P18" s="241">
        <v>0</v>
      </c>
      <c r="Q18" s="241">
        <v>0</v>
      </c>
      <c r="R18" s="241">
        <v>0</v>
      </c>
      <c r="S18" s="240"/>
      <c r="T18" s="242">
        <f t="shared" si="3"/>
        <v>9.9999999999999995E-7</v>
      </c>
      <c r="U18" s="122">
        <f t="shared" si="4"/>
        <v>0</v>
      </c>
      <c r="AC18" s="15"/>
      <c r="AD18" s="15"/>
      <c r="AE18" s="15"/>
      <c r="AF18" s="16"/>
    </row>
    <row r="19" spans="2:32" ht="15" x14ac:dyDescent="0.25">
      <c r="B19" s="236"/>
      <c r="C19" s="277"/>
      <c r="D19" s="238" t="str">
        <f t="shared" si="0"/>
        <v/>
      </c>
      <c r="E19" s="243">
        <f t="shared" si="1"/>
        <v>0</v>
      </c>
      <c r="F19" s="240">
        <v>9.9999999999999995E-7</v>
      </c>
      <c r="G19" s="241">
        <v>0</v>
      </c>
      <c r="H19" s="240">
        <v>0</v>
      </c>
      <c r="I19" s="30">
        <f t="shared" si="5"/>
        <v>0</v>
      </c>
      <c r="J19" s="241">
        <v>0</v>
      </c>
      <c r="K19" s="241">
        <v>0</v>
      </c>
      <c r="L19" s="241">
        <v>0</v>
      </c>
      <c r="M19" s="36">
        <f t="shared" si="2"/>
        <v>0</v>
      </c>
      <c r="N19" s="241">
        <v>0</v>
      </c>
      <c r="O19" s="241">
        <v>0</v>
      </c>
      <c r="P19" s="241">
        <v>0</v>
      </c>
      <c r="Q19" s="241">
        <v>0</v>
      </c>
      <c r="R19" s="241">
        <v>0</v>
      </c>
      <c r="S19" s="240"/>
      <c r="T19" s="242">
        <f t="shared" si="3"/>
        <v>9.9999999999999995E-7</v>
      </c>
      <c r="U19" s="122">
        <f t="shared" si="4"/>
        <v>0</v>
      </c>
      <c r="AC19" s="15"/>
      <c r="AD19" s="15"/>
      <c r="AE19" s="15"/>
      <c r="AF19" s="16"/>
    </row>
    <row r="20" spans="2:32" ht="15" x14ac:dyDescent="0.25">
      <c r="B20" s="236"/>
      <c r="C20" s="277"/>
      <c r="D20" s="238" t="str">
        <f t="shared" si="0"/>
        <v/>
      </c>
      <c r="E20" s="243">
        <f t="shared" si="1"/>
        <v>0</v>
      </c>
      <c r="F20" s="240">
        <v>9.9999999999999995E-7</v>
      </c>
      <c r="G20" s="241">
        <v>0</v>
      </c>
      <c r="H20" s="240">
        <v>0</v>
      </c>
      <c r="I20" s="30">
        <f t="shared" si="5"/>
        <v>0</v>
      </c>
      <c r="J20" s="241">
        <v>0</v>
      </c>
      <c r="K20" s="241">
        <v>0</v>
      </c>
      <c r="L20" s="241">
        <v>0</v>
      </c>
      <c r="M20" s="36">
        <f t="shared" si="2"/>
        <v>0</v>
      </c>
      <c r="N20" s="241">
        <v>0</v>
      </c>
      <c r="O20" s="241">
        <v>0</v>
      </c>
      <c r="P20" s="241">
        <v>0</v>
      </c>
      <c r="Q20" s="241">
        <v>0</v>
      </c>
      <c r="R20" s="241">
        <v>0</v>
      </c>
      <c r="S20" s="240"/>
      <c r="T20" s="242">
        <f t="shared" si="3"/>
        <v>9.9999999999999995E-7</v>
      </c>
      <c r="U20" s="122">
        <f t="shared" si="4"/>
        <v>0</v>
      </c>
      <c r="AC20" s="15"/>
      <c r="AD20" s="15"/>
      <c r="AE20" s="15"/>
      <c r="AF20" s="16"/>
    </row>
    <row r="21" spans="2:32" ht="15" x14ac:dyDescent="0.25">
      <c r="B21" s="236"/>
      <c r="C21" s="277"/>
      <c r="D21" s="238" t="str">
        <f t="shared" si="0"/>
        <v/>
      </c>
      <c r="E21" s="243">
        <f t="shared" si="1"/>
        <v>0</v>
      </c>
      <c r="F21" s="240">
        <v>9.9999999999999995E-7</v>
      </c>
      <c r="G21" s="241">
        <v>0</v>
      </c>
      <c r="H21" s="240">
        <v>0</v>
      </c>
      <c r="I21" s="30">
        <f t="shared" si="5"/>
        <v>0</v>
      </c>
      <c r="J21" s="241">
        <v>0</v>
      </c>
      <c r="K21" s="241">
        <v>0</v>
      </c>
      <c r="L21" s="241">
        <v>0</v>
      </c>
      <c r="M21" s="36">
        <f t="shared" si="2"/>
        <v>0</v>
      </c>
      <c r="N21" s="241">
        <v>0</v>
      </c>
      <c r="O21" s="241">
        <v>0</v>
      </c>
      <c r="P21" s="241">
        <v>0</v>
      </c>
      <c r="Q21" s="241">
        <v>0</v>
      </c>
      <c r="R21" s="241">
        <v>0</v>
      </c>
      <c r="S21" s="240"/>
      <c r="T21" s="242">
        <f t="shared" si="3"/>
        <v>9.9999999999999995E-7</v>
      </c>
      <c r="U21" s="122">
        <f t="shared" si="4"/>
        <v>0</v>
      </c>
      <c r="AC21" s="15"/>
      <c r="AD21" s="15"/>
      <c r="AE21" s="15"/>
      <c r="AF21" s="16"/>
    </row>
    <row r="22" spans="2:32" ht="15" x14ac:dyDescent="0.25">
      <c r="B22" s="236"/>
      <c r="C22" s="277"/>
      <c r="D22" s="238" t="str">
        <f t="shared" si="0"/>
        <v/>
      </c>
      <c r="E22" s="243">
        <f t="shared" si="1"/>
        <v>0</v>
      </c>
      <c r="F22" s="240">
        <v>9.9999999999999995E-7</v>
      </c>
      <c r="G22" s="241">
        <v>0</v>
      </c>
      <c r="H22" s="240">
        <v>0</v>
      </c>
      <c r="I22" s="30">
        <f t="shared" si="5"/>
        <v>0</v>
      </c>
      <c r="J22" s="241">
        <v>0</v>
      </c>
      <c r="K22" s="241">
        <v>0</v>
      </c>
      <c r="L22" s="241">
        <v>0</v>
      </c>
      <c r="M22" s="36">
        <f t="shared" si="2"/>
        <v>0</v>
      </c>
      <c r="N22" s="241">
        <v>0</v>
      </c>
      <c r="O22" s="241">
        <v>0</v>
      </c>
      <c r="P22" s="241">
        <v>0</v>
      </c>
      <c r="Q22" s="241">
        <v>0</v>
      </c>
      <c r="R22" s="241">
        <v>0</v>
      </c>
      <c r="S22" s="240"/>
      <c r="T22" s="242">
        <f t="shared" si="3"/>
        <v>9.9999999999999995E-7</v>
      </c>
      <c r="U22" s="122">
        <f t="shared" si="4"/>
        <v>0</v>
      </c>
      <c r="AC22" s="15"/>
      <c r="AD22" s="15"/>
      <c r="AE22" s="15"/>
      <c r="AF22" s="16"/>
    </row>
    <row r="23" spans="2:32" ht="15" x14ac:dyDescent="0.25">
      <c r="B23" s="236"/>
      <c r="C23" s="277"/>
      <c r="D23" s="238" t="str">
        <f t="shared" si="0"/>
        <v/>
      </c>
      <c r="E23" s="243">
        <f t="shared" si="1"/>
        <v>0</v>
      </c>
      <c r="F23" s="240">
        <v>9.9999999999999995E-7</v>
      </c>
      <c r="G23" s="241">
        <v>0</v>
      </c>
      <c r="H23" s="240">
        <v>0</v>
      </c>
      <c r="I23" s="30">
        <f t="shared" si="5"/>
        <v>0</v>
      </c>
      <c r="J23" s="241">
        <v>0</v>
      </c>
      <c r="K23" s="241">
        <v>0</v>
      </c>
      <c r="L23" s="241">
        <v>0</v>
      </c>
      <c r="M23" s="36">
        <f t="shared" si="2"/>
        <v>0</v>
      </c>
      <c r="N23" s="241">
        <v>0</v>
      </c>
      <c r="O23" s="241">
        <v>0</v>
      </c>
      <c r="P23" s="241">
        <v>0</v>
      </c>
      <c r="Q23" s="241">
        <v>0</v>
      </c>
      <c r="R23" s="241">
        <v>0</v>
      </c>
      <c r="S23" s="240"/>
      <c r="T23" s="242">
        <f t="shared" si="3"/>
        <v>9.9999999999999995E-7</v>
      </c>
      <c r="U23" s="122">
        <f t="shared" si="4"/>
        <v>0</v>
      </c>
      <c r="AC23" s="15"/>
      <c r="AD23" s="15"/>
      <c r="AE23" s="15"/>
      <c r="AF23" s="16"/>
    </row>
    <row r="24" spans="2:32" ht="15" x14ac:dyDescent="0.25">
      <c r="B24" s="236"/>
      <c r="C24" s="277"/>
      <c r="D24" s="238" t="str">
        <f t="shared" si="0"/>
        <v/>
      </c>
      <c r="E24" s="243">
        <f t="shared" si="1"/>
        <v>0</v>
      </c>
      <c r="F24" s="240">
        <v>9.9999999999999995E-7</v>
      </c>
      <c r="G24" s="241">
        <v>0</v>
      </c>
      <c r="H24" s="240">
        <v>0</v>
      </c>
      <c r="I24" s="30">
        <f t="shared" si="5"/>
        <v>0</v>
      </c>
      <c r="J24" s="241">
        <v>0</v>
      </c>
      <c r="K24" s="241">
        <v>0</v>
      </c>
      <c r="L24" s="241">
        <v>0</v>
      </c>
      <c r="M24" s="36">
        <f t="shared" si="2"/>
        <v>0</v>
      </c>
      <c r="N24" s="241">
        <v>0</v>
      </c>
      <c r="O24" s="241">
        <v>0</v>
      </c>
      <c r="P24" s="241">
        <v>0</v>
      </c>
      <c r="Q24" s="241">
        <v>0</v>
      </c>
      <c r="R24" s="241">
        <v>0</v>
      </c>
      <c r="S24" s="240"/>
      <c r="T24" s="242">
        <f t="shared" si="3"/>
        <v>9.9999999999999995E-7</v>
      </c>
      <c r="U24" s="122">
        <f t="shared" si="4"/>
        <v>0</v>
      </c>
      <c r="AC24" s="15"/>
      <c r="AD24" s="15"/>
      <c r="AE24" s="15"/>
      <c r="AF24" s="16"/>
    </row>
    <row r="25" spans="2:32" ht="15" x14ac:dyDescent="0.25">
      <c r="B25" s="236"/>
      <c r="C25" s="277"/>
      <c r="D25" s="238" t="str">
        <f t="shared" si="0"/>
        <v/>
      </c>
      <c r="E25" s="243">
        <f t="shared" si="1"/>
        <v>0</v>
      </c>
      <c r="F25" s="240">
        <v>9.9999999999999995E-7</v>
      </c>
      <c r="G25" s="241">
        <v>0</v>
      </c>
      <c r="H25" s="240">
        <v>0</v>
      </c>
      <c r="I25" s="30">
        <f t="shared" si="5"/>
        <v>0</v>
      </c>
      <c r="J25" s="241">
        <v>0</v>
      </c>
      <c r="K25" s="241">
        <v>0</v>
      </c>
      <c r="L25" s="241">
        <v>0</v>
      </c>
      <c r="M25" s="36">
        <f t="shared" si="2"/>
        <v>0</v>
      </c>
      <c r="N25" s="241">
        <v>0</v>
      </c>
      <c r="O25" s="241">
        <v>0</v>
      </c>
      <c r="P25" s="241">
        <v>0</v>
      </c>
      <c r="Q25" s="241">
        <v>0</v>
      </c>
      <c r="R25" s="241">
        <v>0</v>
      </c>
      <c r="S25" s="240"/>
      <c r="T25" s="242">
        <f t="shared" si="3"/>
        <v>9.9999999999999995E-7</v>
      </c>
      <c r="U25" s="122">
        <f t="shared" si="4"/>
        <v>0</v>
      </c>
      <c r="AC25" s="15"/>
      <c r="AD25" s="15"/>
      <c r="AE25" s="15"/>
      <c r="AF25" s="16"/>
    </row>
    <row r="26" spans="2:32" ht="15" x14ac:dyDescent="0.25">
      <c r="B26" s="236"/>
      <c r="C26" s="277"/>
      <c r="D26" s="238" t="str">
        <f t="shared" si="0"/>
        <v/>
      </c>
      <c r="E26" s="243">
        <f t="shared" si="1"/>
        <v>0</v>
      </c>
      <c r="F26" s="240">
        <v>9.9999999999999995E-7</v>
      </c>
      <c r="G26" s="241">
        <v>0</v>
      </c>
      <c r="H26" s="240">
        <v>0</v>
      </c>
      <c r="I26" s="30">
        <f t="shared" si="5"/>
        <v>0</v>
      </c>
      <c r="J26" s="241">
        <v>0</v>
      </c>
      <c r="K26" s="241">
        <v>0</v>
      </c>
      <c r="L26" s="241">
        <v>0</v>
      </c>
      <c r="M26" s="36">
        <f t="shared" si="2"/>
        <v>0</v>
      </c>
      <c r="N26" s="241">
        <v>0</v>
      </c>
      <c r="O26" s="241">
        <v>0</v>
      </c>
      <c r="P26" s="241">
        <v>0</v>
      </c>
      <c r="Q26" s="241">
        <v>0</v>
      </c>
      <c r="R26" s="241">
        <v>0</v>
      </c>
      <c r="S26" s="240"/>
      <c r="T26" s="242">
        <f t="shared" si="3"/>
        <v>9.9999999999999995E-7</v>
      </c>
      <c r="U26" s="122">
        <f t="shared" si="4"/>
        <v>0</v>
      </c>
      <c r="AC26" s="15"/>
      <c r="AD26" s="15"/>
      <c r="AE26" s="15"/>
      <c r="AF26" s="16"/>
    </row>
    <row r="27" spans="2:32" ht="15" x14ac:dyDescent="0.25">
      <c r="B27" s="236"/>
      <c r="C27" s="277"/>
      <c r="D27" s="238" t="str">
        <f t="shared" si="0"/>
        <v/>
      </c>
      <c r="E27" s="243">
        <f t="shared" si="1"/>
        <v>0</v>
      </c>
      <c r="F27" s="240">
        <v>9.9999999999999995E-7</v>
      </c>
      <c r="G27" s="241">
        <v>0</v>
      </c>
      <c r="H27" s="240">
        <v>0</v>
      </c>
      <c r="I27" s="30">
        <f t="shared" si="5"/>
        <v>0</v>
      </c>
      <c r="J27" s="241">
        <v>0</v>
      </c>
      <c r="K27" s="241">
        <v>0</v>
      </c>
      <c r="L27" s="241">
        <v>0</v>
      </c>
      <c r="M27" s="36">
        <f t="shared" si="2"/>
        <v>0</v>
      </c>
      <c r="N27" s="241">
        <v>0</v>
      </c>
      <c r="O27" s="241">
        <v>0</v>
      </c>
      <c r="P27" s="241">
        <v>0</v>
      </c>
      <c r="Q27" s="241">
        <v>0</v>
      </c>
      <c r="R27" s="241">
        <v>0</v>
      </c>
      <c r="S27" s="240"/>
      <c r="T27" s="242">
        <f>SUM(F27+G27+H27+J27+K27+L27+N27+O27+P27+Q27+R27)</f>
        <v>9.9999999999999995E-7</v>
      </c>
      <c r="U27" s="122">
        <f t="shared" si="4"/>
        <v>0</v>
      </c>
      <c r="AC27" s="15"/>
      <c r="AD27" s="15"/>
      <c r="AE27" s="15"/>
      <c r="AF27" s="16"/>
    </row>
    <row r="28" spans="2:32" ht="15" x14ac:dyDescent="0.25">
      <c r="B28" s="236"/>
      <c r="C28" s="277"/>
      <c r="D28" s="238" t="str">
        <f t="shared" si="0"/>
        <v/>
      </c>
      <c r="E28" s="243">
        <f t="shared" si="1"/>
        <v>0</v>
      </c>
      <c r="F28" s="240">
        <v>9.9999999999999995E-7</v>
      </c>
      <c r="G28" s="241">
        <v>0</v>
      </c>
      <c r="H28" s="240">
        <v>0</v>
      </c>
      <c r="I28" s="30">
        <f t="shared" si="5"/>
        <v>0</v>
      </c>
      <c r="J28" s="241">
        <v>0</v>
      </c>
      <c r="K28" s="241">
        <v>0</v>
      </c>
      <c r="L28" s="241">
        <v>0</v>
      </c>
      <c r="M28" s="36">
        <f t="shared" si="2"/>
        <v>0</v>
      </c>
      <c r="N28" s="241">
        <v>0</v>
      </c>
      <c r="O28" s="241">
        <v>0</v>
      </c>
      <c r="P28" s="241">
        <v>0</v>
      </c>
      <c r="Q28" s="241">
        <v>0</v>
      </c>
      <c r="R28" s="241">
        <v>0</v>
      </c>
      <c r="S28" s="240"/>
      <c r="T28" s="242">
        <f t="shared" si="3"/>
        <v>9.9999999999999995E-7</v>
      </c>
      <c r="U28" s="122">
        <f t="shared" si="4"/>
        <v>0</v>
      </c>
      <c r="AC28" s="15"/>
      <c r="AD28" s="15"/>
      <c r="AE28" s="15"/>
      <c r="AF28" s="16"/>
    </row>
    <row r="29" spans="2:32" ht="15" x14ac:dyDescent="0.25">
      <c r="B29" s="236"/>
      <c r="C29" s="277"/>
      <c r="D29" s="238" t="str">
        <f t="shared" si="0"/>
        <v/>
      </c>
      <c r="E29" s="243">
        <f t="shared" si="1"/>
        <v>0</v>
      </c>
      <c r="F29" s="240">
        <v>9.9999999999999995E-7</v>
      </c>
      <c r="G29" s="241">
        <v>0</v>
      </c>
      <c r="H29" s="240">
        <v>0</v>
      </c>
      <c r="I29" s="30">
        <f t="shared" si="5"/>
        <v>0</v>
      </c>
      <c r="J29" s="241">
        <v>0</v>
      </c>
      <c r="K29" s="241">
        <v>0</v>
      </c>
      <c r="L29" s="241">
        <v>0</v>
      </c>
      <c r="M29" s="36">
        <f t="shared" si="2"/>
        <v>0</v>
      </c>
      <c r="N29" s="241">
        <v>0</v>
      </c>
      <c r="O29" s="241">
        <v>0</v>
      </c>
      <c r="P29" s="241">
        <v>0</v>
      </c>
      <c r="Q29" s="241">
        <v>0</v>
      </c>
      <c r="R29" s="241">
        <v>0</v>
      </c>
      <c r="S29" s="240"/>
      <c r="T29" s="242">
        <f>SUM(F29+G29+H29+J29+K29+L29+N29+O29+P29+Q29+R29)</f>
        <v>9.9999999999999995E-7</v>
      </c>
      <c r="U29" s="122">
        <f t="shared" si="4"/>
        <v>0</v>
      </c>
      <c r="AC29" s="15"/>
      <c r="AD29" s="15"/>
      <c r="AE29" s="15"/>
      <c r="AF29" s="16"/>
    </row>
    <row r="30" spans="2:32" ht="15" x14ac:dyDescent="0.25">
      <c r="B30" s="236"/>
      <c r="C30" s="277"/>
      <c r="D30" s="238" t="str">
        <f t="shared" si="0"/>
        <v/>
      </c>
      <c r="E30" s="243">
        <f t="shared" si="1"/>
        <v>0</v>
      </c>
      <c r="F30" s="240">
        <v>9.9999999999999995E-7</v>
      </c>
      <c r="G30" s="241">
        <v>0</v>
      </c>
      <c r="H30" s="240">
        <v>0</v>
      </c>
      <c r="I30" s="30">
        <f t="shared" si="5"/>
        <v>0</v>
      </c>
      <c r="J30" s="241">
        <v>0</v>
      </c>
      <c r="K30" s="241">
        <v>0</v>
      </c>
      <c r="L30" s="241">
        <v>0</v>
      </c>
      <c r="M30" s="36">
        <f t="shared" si="2"/>
        <v>0</v>
      </c>
      <c r="N30" s="241">
        <v>0</v>
      </c>
      <c r="O30" s="241">
        <v>0</v>
      </c>
      <c r="P30" s="241">
        <v>0</v>
      </c>
      <c r="Q30" s="241">
        <v>0</v>
      </c>
      <c r="R30" s="241">
        <v>0</v>
      </c>
      <c r="S30" s="240"/>
      <c r="T30" s="242">
        <f t="shared" si="3"/>
        <v>9.9999999999999995E-7</v>
      </c>
      <c r="U30" s="122">
        <f t="shared" si="4"/>
        <v>0</v>
      </c>
      <c r="AC30" s="15"/>
      <c r="AD30" s="15"/>
      <c r="AE30" s="15"/>
      <c r="AF30" s="16"/>
    </row>
    <row r="31" spans="2:32" ht="15" x14ac:dyDescent="0.25">
      <c r="B31" s="236"/>
      <c r="C31" s="277"/>
      <c r="D31" s="238" t="str">
        <f t="shared" si="0"/>
        <v/>
      </c>
      <c r="E31" s="243">
        <f t="shared" si="1"/>
        <v>0</v>
      </c>
      <c r="F31" s="240">
        <v>9.9999999999999995E-7</v>
      </c>
      <c r="G31" s="241">
        <v>0</v>
      </c>
      <c r="H31" s="240">
        <v>0</v>
      </c>
      <c r="I31" s="30">
        <f t="shared" si="5"/>
        <v>0</v>
      </c>
      <c r="J31" s="241">
        <v>0</v>
      </c>
      <c r="K31" s="241">
        <v>0</v>
      </c>
      <c r="L31" s="241">
        <v>0</v>
      </c>
      <c r="M31" s="36">
        <f t="shared" si="2"/>
        <v>0</v>
      </c>
      <c r="N31" s="241">
        <v>0</v>
      </c>
      <c r="O31" s="241">
        <v>0</v>
      </c>
      <c r="P31" s="241">
        <v>0</v>
      </c>
      <c r="Q31" s="241">
        <v>0</v>
      </c>
      <c r="R31" s="241">
        <v>0</v>
      </c>
      <c r="S31" s="240"/>
      <c r="T31" s="242">
        <f t="shared" si="3"/>
        <v>9.9999999999999995E-7</v>
      </c>
      <c r="U31" s="122">
        <f t="shared" si="4"/>
        <v>0</v>
      </c>
      <c r="AC31" s="15"/>
      <c r="AD31" s="15"/>
      <c r="AE31" s="15"/>
      <c r="AF31" s="16"/>
    </row>
    <row r="32" spans="2:32" ht="15" x14ac:dyDescent="0.25">
      <c r="B32" s="236"/>
      <c r="C32" s="277"/>
      <c r="D32" s="238" t="str">
        <f t="shared" si="0"/>
        <v/>
      </c>
      <c r="E32" s="243">
        <f t="shared" si="1"/>
        <v>0</v>
      </c>
      <c r="F32" s="240">
        <v>9.9999999999999995E-7</v>
      </c>
      <c r="G32" s="241">
        <v>0</v>
      </c>
      <c r="H32" s="240">
        <v>0</v>
      </c>
      <c r="I32" s="30">
        <f t="shared" si="5"/>
        <v>0</v>
      </c>
      <c r="J32" s="241">
        <v>0</v>
      </c>
      <c r="K32" s="241">
        <v>0</v>
      </c>
      <c r="L32" s="241">
        <v>0</v>
      </c>
      <c r="M32" s="36">
        <f t="shared" si="2"/>
        <v>0</v>
      </c>
      <c r="N32" s="241">
        <v>0</v>
      </c>
      <c r="O32" s="241">
        <v>0</v>
      </c>
      <c r="P32" s="241">
        <v>0</v>
      </c>
      <c r="Q32" s="241">
        <v>0</v>
      </c>
      <c r="R32" s="241">
        <v>0</v>
      </c>
      <c r="S32" s="240"/>
      <c r="T32" s="242">
        <f t="shared" si="3"/>
        <v>9.9999999999999995E-7</v>
      </c>
      <c r="U32" s="122">
        <f t="shared" si="4"/>
        <v>0</v>
      </c>
      <c r="AC32" s="15"/>
      <c r="AD32" s="15"/>
      <c r="AE32" s="15"/>
      <c r="AF32" s="16"/>
    </row>
    <row r="33" spans="2:32" ht="15" x14ac:dyDescent="0.25">
      <c r="B33" s="236"/>
      <c r="C33" s="277"/>
      <c r="D33" s="238" t="str">
        <f t="shared" si="0"/>
        <v/>
      </c>
      <c r="E33" s="243">
        <f t="shared" si="1"/>
        <v>0</v>
      </c>
      <c r="F33" s="240">
        <v>9.9999999999999995E-7</v>
      </c>
      <c r="G33" s="241">
        <v>0</v>
      </c>
      <c r="H33" s="240">
        <v>0</v>
      </c>
      <c r="I33" s="30">
        <f t="shared" si="5"/>
        <v>0</v>
      </c>
      <c r="J33" s="241">
        <v>0</v>
      </c>
      <c r="K33" s="241">
        <v>0</v>
      </c>
      <c r="L33" s="241">
        <v>0</v>
      </c>
      <c r="M33" s="36">
        <f t="shared" si="2"/>
        <v>0</v>
      </c>
      <c r="N33" s="241">
        <v>0</v>
      </c>
      <c r="O33" s="241">
        <v>0</v>
      </c>
      <c r="P33" s="241">
        <v>0</v>
      </c>
      <c r="Q33" s="241">
        <v>0</v>
      </c>
      <c r="R33" s="241">
        <v>0</v>
      </c>
      <c r="S33" s="240"/>
      <c r="T33" s="242">
        <f t="shared" si="3"/>
        <v>9.9999999999999995E-7</v>
      </c>
      <c r="U33" s="122">
        <f t="shared" si="4"/>
        <v>0</v>
      </c>
      <c r="AC33" s="15"/>
      <c r="AD33" s="15"/>
      <c r="AE33" s="15"/>
      <c r="AF33" s="16"/>
    </row>
    <row r="34" spans="2:32" ht="15" x14ac:dyDescent="0.25">
      <c r="B34" s="236"/>
      <c r="C34" s="277"/>
      <c r="D34" s="238" t="str">
        <f t="shared" si="0"/>
        <v/>
      </c>
      <c r="E34" s="243">
        <f t="shared" si="1"/>
        <v>0</v>
      </c>
      <c r="F34" s="240">
        <v>9.9999999999999995E-7</v>
      </c>
      <c r="G34" s="241">
        <v>0</v>
      </c>
      <c r="H34" s="240">
        <v>0</v>
      </c>
      <c r="I34" s="30">
        <f t="shared" si="5"/>
        <v>0</v>
      </c>
      <c r="J34" s="241">
        <v>0</v>
      </c>
      <c r="K34" s="241">
        <v>0</v>
      </c>
      <c r="L34" s="241">
        <v>0</v>
      </c>
      <c r="M34" s="36">
        <f t="shared" si="2"/>
        <v>0</v>
      </c>
      <c r="N34" s="241">
        <v>0</v>
      </c>
      <c r="O34" s="241">
        <v>0</v>
      </c>
      <c r="P34" s="241">
        <v>0</v>
      </c>
      <c r="Q34" s="241">
        <v>0</v>
      </c>
      <c r="R34" s="241">
        <v>0</v>
      </c>
      <c r="S34" s="240"/>
      <c r="T34" s="242">
        <f t="shared" si="3"/>
        <v>9.9999999999999995E-7</v>
      </c>
      <c r="U34" s="122">
        <f t="shared" si="4"/>
        <v>0</v>
      </c>
      <c r="AC34" s="15"/>
      <c r="AD34" s="15"/>
      <c r="AE34" s="15"/>
      <c r="AF34" s="16"/>
    </row>
    <row r="35" spans="2:32" ht="15" x14ac:dyDescent="0.25">
      <c r="B35" s="236"/>
      <c r="C35" s="277"/>
      <c r="D35" s="238" t="str">
        <f t="shared" si="0"/>
        <v/>
      </c>
      <c r="E35" s="243">
        <f t="shared" si="1"/>
        <v>0</v>
      </c>
      <c r="F35" s="240">
        <v>9.9999999999999995E-7</v>
      </c>
      <c r="G35" s="241">
        <v>0</v>
      </c>
      <c r="H35" s="240">
        <v>0</v>
      </c>
      <c r="I35" s="30">
        <f t="shared" si="5"/>
        <v>0</v>
      </c>
      <c r="J35" s="241">
        <v>0</v>
      </c>
      <c r="K35" s="241">
        <v>0</v>
      </c>
      <c r="L35" s="241">
        <v>0</v>
      </c>
      <c r="M35" s="36">
        <f t="shared" si="2"/>
        <v>0</v>
      </c>
      <c r="N35" s="241">
        <v>0</v>
      </c>
      <c r="O35" s="241">
        <v>0</v>
      </c>
      <c r="P35" s="241">
        <v>0</v>
      </c>
      <c r="Q35" s="241">
        <v>0</v>
      </c>
      <c r="R35" s="241">
        <v>0</v>
      </c>
      <c r="S35" s="240"/>
      <c r="T35" s="242">
        <f t="shared" si="3"/>
        <v>9.9999999999999995E-7</v>
      </c>
      <c r="U35" s="122">
        <f t="shared" si="4"/>
        <v>0</v>
      </c>
    </row>
    <row r="36" spans="2:32" ht="13.5" thickBot="1" x14ac:dyDescent="0.3">
      <c r="B36" s="88" t="s">
        <v>205</v>
      </c>
      <c r="C36" s="89">
        <f>SUM(C13:C35)</f>
        <v>0</v>
      </c>
      <c r="D36" s="90"/>
      <c r="E36" s="32">
        <f>SUM(E13:E35)</f>
        <v>0</v>
      </c>
      <c r="F36" s="33">
        <f>SUM(F13:F35)</f>
        <v>2.3000000000000007E-5</v>
      </c>
      <c r="G36" s="55">
        <f>SUM(G13:G35)</f>
        <v>0</v>
      </c>
      <c r="H36" s="55">
        <f>SUM(H13:H35)</f>
        <v>0</v>
      </c>
      <c r="I36" s="58"/>
      <c r="J36" s="55">
        <f>SUM(J13:J35)</f>
        <v>0</v>
      </c>
      <c r="K36" s="55">
        <f>SUM(K13:K35)</f>
        <v>0</v>
      </c>
      <c r="L36" s="55">
        <f>SUM(L13:L35)</f>
        <v>0</v>
      </c>
      <c r="M36" s="56"/>
      <c r="N36" s="55">
        <f>SUM(N13:N35)</f>
        <v>0</v>
      </c>
      <c r="O36" s="55">
        <f>SUM(O13:O35)</f>
        <v>0</v>
      </c>
      <c r="P36" s="55">
        <f>SUM(P13:P35)</f>
        <v>0</v>
      </c>
      <c r="Q36" s="55">
        <f>SUM(Q13:Q35)</f>
        <v>0</v>
      </c>
      <c r="R36" s="55">
        <f>SUM(R13:R35)</f>
        <v>0</v>
      </c>
      <c r="S36" s="55"/>
      <c r="T36" s="57">
        <f>SUM(T13:T35)</f>
        <v>2.3000000000000007E-5</v>
      </c>
      <c r="U36" s="122">
        <f t="shared" si="4"/>
        <v>0</v>
      </c>
    </row>
    <row r="37" spans="2:32" ht="13.5" thickBot="1" x14ac:dyDescent="0.3">
      <c r="B37" s="244"/>
      <c r="C37" s="246"/>
      <c r="D37" s="245"/>
      <c r="E37" s="245"/>
      <c r="F37" s="245"/>
      <c r="G37" s="245"/>
      <c r="H37" s="245"/>
      <c r="I37" s="245"/>
      <c r="J37" s="245"/>
      <c r="K37" s="245"/>
      <c r="L37" s="245"/>
      <c r="M37" s="245"/>
      <c r="N37" s="245"/>
      <c r="O37" s="245"/>
      <c r="P37" s="245"/>
      <c r="Q37" s="245"/>
      <c r="R37" s="245"/>
      <c r="S37" s="245"/>
      <c r="T37" s="247"/>
    </row>
    <row r="38" spans="2:32" x14ac:dyDescent="0.25">
      <c r="B38" s="463" t="s">
        <v>55</v>
      </c>
      <c r="C38" s="464"/>
      <c r="D38" s="464"/>
      <c r="E38" s="464"/>
      <c r="F38" s="464"/>
      <c r="G38" s="464"/>
      <c r="H38" s="464"/>
      <c r="I38" s="464"/>
      <c r="J38" s="464"/>
      <c r="K38" s="464"/>
      <c r="L38" s="464"/>
      <c r="M38" s="464"/>
      <c r="N38" s="464"/>
      <c r="O38" s="464"/>
      <c r="P38" s="464"/>
      <c r="Q38" s="464"/>
      <c r="R38" s="464"/>
      <c r="S38" s="512"/>
      <c r="T38" s="61" t="s">
        <v>200</v>
      </c>
    </row>
    <row r="39" spans="2:32" x14ac:dyDescent="0.25">
      <c r="B39" s="278"/>
      <c r="C39" s="513"/>
      <c r="D39" s="514"/>
      <c r="E39" s="514"/>
      <c r="F39" s="514"/>
      <c r="G39" s="514"/>
      <c r="H39" s="514"/>
      <c r="I39" s="514"/>
      <c r="J39" s="514"/>
      <c r="K39" s="514"/>
      <c r="L39" s="514"/>
      <c r="M39" s="514"/>
      <c r="N39" s="514"/>
      <c r="O39" s="514"/>
      <c r="P39" s="514"/>
      <c r="Q39" s="514"/>
      <c r="R39" s="514"/>
      <c r="S39" s="514"/>
      <c r="T39" s="248">
        <v>0</v>
      </c>
    </row>
    <row r="40" spans="2:32" x14ac:dyDescent="0.25">
      <c r="B40" s="278"/>
      <c r="C40" s="507"/>
      <c r="D40" s="508"/>
      <c r="E40" s="508"/>
      <c r="F40" s="508"/>
      <c r="G40" s="508"/>
      <c r="H40" s="508"/>
      <c r="I40" s="508"/>
      <c r="J40" s="508"/>
      <c r="K40" s="508"/>
      <c r="L40" s="508"/>
      <c r="M40" s="508"/>
      <c r="N40" s="508"/>
      <c r="O40" s="508"/>
      <c r="P40" s="508"/>
      <c r="Q40" s="508"/>
      <c r="R40" s="508"/>
      <c r="S40" s="508"/>
      <c r="T40" s="248">
        <v>0</v>
      </c>
    </row>
    <row r="41" spans="2:32" x14ac:dyDescent="0.25">
      <c r="B41" s="278"/>
      <c r="C41" s="507"/>
      <c r="D41" s="508"/>
      <c r="E41" s="508"/>
      <c r="F41" s="508"/>
      <c r="G41" s="508"/>
      <c r="H41" s="508"/>
      <c r="I41" s="508"/>
      <c r="J41" s="508"/>
      <c r="K41" s="508"/>
      <c r="L41" s="508"/>
      <c r="M41" s="508"/>
      <c r="N41" s="508"/>
      <c r="O41" s="508"/>
      <c r="P41" s="508"/>
      <c r="Q41" s="508"/>
      <c r="R41" s="508"/>
      <c r="S41" s="508"/>
      <c r="T41" s="248">
        <v>0</v>
      </c>
    </row>
    <row r="42" spans="2:32" x14ac:dyDescent="0.25">
      <c r="B42" s="278"/>
      <c r="C42" s="507"/>
      <c r="D42" s="508"/>
      <c r="E42" s="508"/>
      <c r="F42" s="508"/>
      <c r="G42" s="508"/>
      <c r="H42" s="508"/>
      <c r="I42" s="508"/>
      <c r="J42" s="508"/>
      <c r="K42" s="508"/>
      <c r="L42" s="508"/>
      <c r="M42" s="508"/>
      <c r="N42" s="508"/>
      <c r="O42" s="508"/>
      <c r="P42" s="508"/>
      <c r="Q42" s="508"/>
      <c r="R42" s="508"/>
      <c r="S42" s="508"/>
      <c r="T42" s="248">
        <v>0</v>
      </c>
    </row>
    <row r="43" spans="2:32" x14ac:dyDescent="0.25">
      <c r="B43" s="278"/>
      <c r="C43" s="507"/>
      <c r="D43" s="508"/>
      <c r="E43" s="508"/>
      <c r="F43" s="508"/>
      <c r="G43" s="508"/>
      <c r="H43" s="508"/>
      <c r="I43" s="508"/>
      <c r="J43" s="508"/>
      <c r="K43" s="508"/>
      <c r="L43" s="508"/>
      <c r="M43" s="508"/>
      <c r="N43" s="508"/>
      <c r="O43" s="508"/>
      <c r="P43" s="508"/>
      <c r="Q43" s="508"/>
      <c r="R43" s="508"/>
      <c r="S43" s="508"/>
      <c r="T43" s="248">
        <v>0</v>
      </c>
    </row>
    <row r="44" spans="2:32" x14ac:dyDescent="0.25">
      <c r="B44" s="278"/>
      <c r="C44" s="507"/>
      <c r="D44" s="508"/>
      <c r="E44" s="508"/>
      <c r="F44" s="508"/>
      <c r="G44" s="508"/>
      <c r="H44" s="508"/>
      <c r="I44" s="508"/>
      <c r="J44" s="508"/>
      <c r="K44" s="508"/>
      <c r="L44" s="508"/>
      <c r="M44" s="508"/>
      <c r="N44" s="508"/>
      <c r="O44" s="508"/>
      <c r="P44" s="508"/>
      <c r="Q44" s="508"/>
      <c r="R44" s="508"/>
      <c r="S44" s="508"/>
      <c r="T44" s="248">
        <v>0</v>
      </c>
    </row>
    <row r="45" spans="2:32" x14ac:dyDescent="0.25">
      <c r="B45" s="278"/>
      <c r="C45" s="507"/>
      <c r="D45" s="508"/>
      <c r="E45" s="508"/>
      <c r="F45" s="508"/>
      <c r="G45" s="508"/>
      <c r="H45" s="508"/>
      <c r="I45" s="508"/>
      <c r="J45" s="508"/>
      <c r="K45" s="508"/>
      <c r="L45" s="508"/>
      <c r="M45" s="508"/>
      <c r="N45" s="508"/>
      <c r="O45" s="508"/>
      <c r="P45" s="508"/>
      <c r="Q45" s="508"/>
      <c r="R45" s="508"/>
      <c r="S45" s="508"/>
      <c r="T45" s="248">
        <v>0</v>
      </c>
    </row>
    <row r="46" spans="2:32" x14ac:dyDescent="0.25">
      <c r="B46" s="278"/>
      <c r="C46" s="507"/>
      <c r="D46" s="508"/>
      <c r="E46" s="508"/>
      <c r="F46" s="508"/>
      <c r="G46" s="508"/>
      <c r="H46" s="508"/>
      <c r="I46" s="508"/>
      <c r="J46" s="508"/>
      <c r="K46" s="508"/>
      <c r="L46" s="508"/>
      <c r="M46" s="508"/>
      <c r="N46" s="508"/>
      <c r="O46" s="508"/>
      <c r="P46" s="508"/>
      <c r="Q46" s="508"/>
      <c r="R46" s="508"/>
      <c r="S46" s="508"/>
      <c r="T46" s="248">
        <v>0</v>
      </c>
    </row>
    <row r="47" spans="2:32" x14ac:dyDescent="0.25">
      <c r="B47" s="278"/>
      <c r="C47" s="507"/>
      <c r="D47" s="508"/>
      <c r="E47" s="508"/>
      <c r="F47" s="508"/>
      <c r="G47" s="508"/>
      <c r="H47" s="508"/>
      <c r="I47" s="508"/>
      <c r="J47" s="508"/>
      <c r="K47" s="508"/>
      <c r="L47" s="508"/>
      <c r="M47" s="508"/>
      <c r="N47" s="508"/>
      <c r="O47" s="508"/>
      <c r="P47" s="508"/>
      <c r="Q47" s="508"/>
      <c r="R47" s="508"/>
      <c r="S47" s="508"/>
      <c r="T47" s="248">
        <v>0</v>
      </c>
    </row>
    <row r="48" spans="2:32" x14ac:dyDescent="0.25">
      <c r="B48" s="278"/>
      <c r="C48" s="519"/>
      <c r="D48" s="520"/>
      <c r="E48" s="520"/>
      <c r="F48" s="520"/>
      <c r="G48" s="520"/>
      <c r="H48" s="520"/>
      <c r="I48" s="520"/>
      <c r="J48" s="520"/>
      <c r="K48" s="520"/>
      <c r="L48" s="520"/>
      <c r="M48" s="520"/>
      <c r="N48" s="520"/>
      <c r="O48" s="520"/>
      <c r="P48" s="520"/>
      <c r="Q48" s="520"/>
      <c r="R48" s="520"/>
      <c r="S48" s="520"/>
      <c r="T48" s="248">
        <v>0</v>
      </c>
    </row>
    <row r="49" spans="2:20" ht="13.5" thickBot="1" x14ac:dyDescent="0.3">
      <c r="B49" s="60" t="s">
        <v>206</v>
      </c>
      <c r="C49" s="279"/>
      <c r="D49" s="250"/>
      <c r="E49" s="250"/>
      <c r="F49" s="250"/>
      <c r="G49" s="250"/>
      <c r="H49" s="250"/>
      <c r="I49" s="250"/>
      <c r="J49" s="250"/>
      <c r="K49" s="250"/>
      <c r="L49" s="250"/>
      <c r="M49" s="250"/>
      <c r="N49" s="250"/>
      <c r="O49" s="250"/>
      <c r="P49" s="250"/>
      <c r="Q49" s="250"/>
      <c r="R49" s="250"/>
      <c r="S49" s="250"/>
      <c r="T49" s="35">
        <f>SUM(T39:T48)</f>
        <v>0</v>
      </c>
    </row>
    <row r="50" spans="2:20" ht="13.5" thickBot="1" x14ac:dyDescent="0.3">
      <c r="B50" s="74"/>
      <c r="C50" s="75"/>
      <c r="D50" s="245"/>
      <c r="E50" s="245"/>
      <c r="F50" s="245"/>
      <c r="G50" s="245"/>
      <c r="H50" s="245"/>
      <c r="I50" s="245"/>
      <c r="J50" s="245"/>
      <c r="K50" s="245"/>
      <c r="L50" s="245"/>
      <c r="M50" s="245"/>
      <c r="N50" s="245"/>
      <c r="O50" s="245"/>
      <c r="P50" s="245"/>
      <c r="Q50" s="245"/>
      <c r="R50" s="245"/>
      <c r="S50" s="245"/>
      <c r="T50" s="247"/>
    </row>
    <row r="51" spans="2:20" ht="39.6" customHeight="1" x14ac:dyDescent="0.25">
      <c r="B51" s="497" t="s">
        <v>211</v>
      </c>
      <c r="C51" s="498"/>
      <c r="D51" s="498"/>
      <c r="E51" s="498"/>
      <c r="F51" s="498"/>
      <c r="G51" s="498"/>
      <c r="H51" s="498"/>
      <c r="I51" s="498"/>
      <c r="J51" s="498"/>
      <c r="K51" s="498"/>
      <c r="L51" s="498"/>
      <c r="M51" s="498"/>
      <c r="N51" s="498"/>
      <c r="O51" s="499"/>
      <c r="P51" s="59" t="s">
        <v>56</v>
      </c>
      <c r="Q51" s="59" t="s">
        <v>258</v>
      </c>
      <c r="R51" s="59" t="s">
        <v>57</v>
      </c>
      <c r="S51" s="67" t="s">
        <v>259</v>
      </c>
      <c r="T51" s="61" t="s">
        <v>200</v>
      </c>
    </row>
    <row r="52" spans="2:20" x14ac:dyDescent="0.25">
      <c r="B52" s="236"/>
      <c r="C52" s="516"/>
      <c r="D52" s="517"/>
      <c r="E52" s="517"/>
      <c r="F52" s="517"/>
      <c r="G52" s="517"/>
      <c r="H52" s="517"/>
      <c r="I52" s="517"/>
      <c r="J52" s="517"/>
      <c r="K52" s="517"/>
      <c r="L52" s="517"/>
      <c r="M52" s="517"/>
      <c r="N52" s="517"/>
      <c r="O52" s="518"/>
      <c r="P52" s="240"/>
      <c r="Q52" s="334">
        <v>0</v>
      </c>
      <c r="R52" s="277"/>
      <c r="S52" s="240">
        <v>0</v>
      </c>
      <c r="T52" s="242" t="str">
        <f t="shared" ref="T52:T61" si="6">IF(P52="Purchase",Q52/R52,IF(P52="Rental",S52,IF(Q52+R52+S52&gt;0,"error","")))</f>
        <v/>
      </c>
    </row>
    <row r="53" spans="2:20" x14ac:dyDescent="0.25">
      <c r="B53" s="236"/>
      <c r="C53" s="482"/>
      <c r="D53" s="483"/>
      <c r="E53" s="483"/>
      <c r="F53" s="483"/>
      <c r="G53" s="483"/>
      <c r="H53" s="483"/>
      <c r="I53" s="483"/>
      <c r="J53" s="483"/>
      <c r="K53" s="483"/>
      <c r="L53" s="483"/>
      <c r="M53" s="483"/>
      <c r="N53" s="483"/>
      <c r="O53" s="484"/>
      <c r="P53" s="240"/>
      <c r="Q53" s="334">
        <v>0</v>
      </c>
      <c r="R53" s="277"/>
      <c r="S53" s="240">
        <v>0</v>
      </c>
      <c r="T53" s="242" t="str">
        <f t="shared" si="6"/>
        <v/>
      </c>
    </row>
    <row r="54" spans="2:20" x14ac:dyDescent="0.25">
      <c r="B54" s="236"/>
      <c r="C54" s="482"/>
      <c r="D54" s="483"/>
      <c r="E54" s="483"/>
      <c r="F54" s="483"/>
      <c r="G54" s="483"/>
      <c r="H54" s="483"/>
      <c r="I54" s="483"/>
      <c r="J54" s="483"/>
      <c r="K54" s="483"/>
      <c r="L54" s="483"/>
      <c r="M54" s="483"/>
      <c r="N54" s="483"/>
      <c r="O54" s="484"/>
      <c r="P54" s="240"/>
      <c r="Q54" s="334">
        <v>0</v>
      </c>
      <c r="R54" s="277"/>
      <c r="S54" s="240">
        <v>0</v>
      </c>
      <c r="T54" s="242" t="str">
        <f t="shared" si="6"/>
        <v/>
      </c>
    </row>
    <row r="55" spans="2:20" x14ac:dyDescent="0.25">
      <c r="B55" s="236"/>
      <c r="C55" s="482"/>
      <c r="D55" s="483"/>
      <c r="E55" s="483"/>
      <c r="F55" s="483"/>
      <c r="G55" s="483"/>
      <c r="H55" s="483"/>
      <c r="I55" s="483"/>
      <c r="J55" s="483"/>
      <c r="K55" s="483"/>
      <c r="L55" s="483"/>
      <c r="M55" s="483"/>
      <c r="N55" s="483"/>
      <c r="O55" s="484"/>
      <c r="P55" s="240"/>
      <c r="Q55" s="334">
        <v>0</v>
      </c>
      <c r="R55" s="277"/>
      <c r="S55" s="240">
        <v>0</v>
      </c>
      <c r="T55" s="242" t="str">
        <f t="shared" si="6"/>
        <v/>
      </c>
    </row>
    <row r="56" spans="2:20" x14ac:dyDescent="0.25">
      <c r="B56" s="236"/>
      <c r="C56" s="482"/>
      <c r="D56" s="483"/>
      <c r="E56" s="483"/>
      <c r="F56" s="483"/>
      <c r="G56" s="483"/>
      <c r="H56" s="483"/>
      <c r="I56" s="483"/>
      <c r="J56" s="483"/>
      <c r="K56" s="483"/>
      <c r="L56" s="483"/>
      <c r="M56" s="483"/>
      <c r="N56" s="483"/>
      <c r="O56" s="484"/>
      <c r="P56" s="240"/>
      <c r="Q56" s="334">
        <v>0</v>
      </c>
      <c r="R56" s="277"/>
      <c r="S56" s="240">
        <v>0</v>
      </c>
      <c r="T56" s="242" t="str">
        <f t="shared" si="6"/>
        <v/>
      </c>
    </row>
    <row r="57" spans="2:20" x14ac:dyDescent="0.25">
      <c r="B57" s="236"/>
      <c r="C57" s="482"/>
      <c r="D57" s="483"/>
      <c r="E57" s="483"/>
      <c r="F57" s="483"/>
      <c r="G57" s="483"/>
      <c r="H57" s="483"/>
      <c r="I57" s="483"/>
      <c r="J57" s="483"/>
      <c r="K57" s="483"/>
      <c r="L57" s="483"/>
      <c r="M57" s="483"/>
      <c r="N57" s="483"/>
      <c r="O57" s="484"/>
      <c r="P57" s="240"/>
      <c r="Q57" s="334">
        <v>0</v>
      </c>
      <c r="R57" s="277"/>
      <c r="S57" s="240">
        <v>0</v>
      </c>
      <c r="T57" s="242" t="str">
        <f t="shared" si="6"/>
        <v/>
      </c>
    </row>
    <row r="58" spans="2:20" x14ac:dyDescent="0.25">
      <c r="B58" s="236"/>
      <c r="C58" s="482"/>
      <c r="D58" s="483"/>
      <c r="E58" s="483"/>
      <c r="F58" s="483"/>
      <c r="G58" s="483"/>
      <c r="H58" s="483"/>
      <c r="I58" s="483"/>
      <c r="J58" s="483"/>
      <c r="K58" s="483"/>
      <c r="L58" s="483"/>
      <c r="M58" s="483"/>
      <c r="N58" s="483"/>
      <c r="O58" s="484"/>
      <c r="P58" s="240"/>
      <c r="Q58" s="334">
        <v>0</v>
      </c>
      <c r="R58" s="277"/>
      <c r="S58" s="240">
        <v>0</v>
      </c>
      <c r="T58" s="242" t="str">
        <f t="shared" si="6"/>
        <v/>
      </c>
    </row>
    <row r="59" spans="2:20" x14ac:dyDescent="0.25">
      <c r="B59" s="236"/>
      <c r="C59" s="482"/>
      <c r="D59" s="483"/>
      <c r="E59" s="483"/>
      <c r="F59" s="483"/>
      <c r="G59" s="483"/>
      <c r="H59" s="483"/>
      <c r="I59" s="483"/>
      <c r="J59" s="483"/>
      <c r="K59" s="483"/>
      <c r="L59" s="483"/>
      <c r="M59" s="483"/>
      <c r="N59" s="483"/>
      <c r="O59" s="484"/>
      <c r="P59" s="240"/>
      <c r="Q59" s="334">
        <v>0</v>
      </c>
      <c r="R59" s="277"/>
      <c r="S59" s="240">
        <v>0</v>
      </c>
      <c r="T59" s="242" t="str">
        <f t="shared" si="6"/>
        <v/>
      </c>
    </row>
    <row r="60" spans="2:20" x14ac:dyDescent="0.25">
      <c r="B60" s="236"/>
      <c r="C60" s="482"/>
      <c r="D60" s="483"/>
      <c r="E60" s="483"/>
      <c r="F60" s="483"/>
      <c r="G60" s="483"/>
      <c r="H60" s="483"/>
      <c r="I60" s="483"/>
      <c r="J60" s="483"/>
      <c r="K60" s="483"/>
      <c r="L60" s="483"/>
      <c r="M60" s="483"/>
      <c r="N60" s="483"/>
      <c r="O60" s="484"/>
      <c r="P60" s="240"/>
      <c r="Q60" s="334">
        <v>0</v>
      </c>
      <c r="R60" s="277"/>
      <c r="S60" s="240">
        <v>0</v>
      </c>
      <c r="T60" s="242" t="str">
        <f t="shared" si="6"/>
        <v/>
      </c>
    </row>
    <row r="61" spans="2:20" x14ac:dyDescent="0.25">
      <c r="B61" s="236"/>
      <c r="C61" s="485"/>
      <c r="D61" s="486"/>
      <c r="E61" s="486"/>
      <c r="F61" s="486"/>
      <c r="G61" s="486"/>
      <c r="H61" s="486"/>
      <c r="I61" s="486"/>
      <c r="J61" s="486"/>
      <c r="K61" s="486"/>
      <c r="L61" s="486"/>
      <c r="M61" s="486"/>
      <c r="N61" s="486"/>
      <c r="O61" s="487"/>
      <c r="P61" s="240"/>
      <c r="Q61" s="334">
        <v>0</v>
      </c>
      <c r="R61" s="277"/>
      <c r="S61" s="240">
        <v>0</v>
      </c>
      <c r="T61" s="242" t="str">
        <f t="shared" si="6"/>
        <v/>
      </c>
    </row>
    <row r="62" spans="2:20" ht="13.5" thickBot="1" x14ac:dyDescent="0.3">
      <c r="B62" s="60" t="s">
        <v>207</v>
      </c>
      <c r="C62" s="279"/>
      <c r="D62" s="249"/>
      <c r="E62" s="249"/>
      <c r="F62" s="249"/>
      <c r="G62" s="249"/>
      <c r="H62" s="249"/>
      <c r="I62" s="249"/>
      <c r="J62" s="249"/>
      <c r="K62" s="249"/>
      <c r="L62" s="249"/>
      <c r="M62" s="249"/>
      <c r="N62" s="249"/>
      <c r="O62" s="249"/>
      <c r="P62" s="253"/>
      <c r="Q62" s="253"/>
      <c r="R62" s="253"/>
      <c r="S62" s="253"/>
      <c r="T62" s="66">
        <f>SUM(T52:T61)</f>
        <v>0</v>
      </c>
    </row>
    <row r="63" spans="2:20" ht="13.5" thickBot="1" x14ac:dyDescent="0.3">
      <c r="B63" s="74"/>
      <c r="C63" s="281"/>
      <c r="D63" s="282"/>
      <c r="E63" s="282"/>
      <c r="F63" s="282"/>
      <c r="G63" s="282"/>
      <c r="H63" s="282"/>
      <c r="I63" s="282"/>
      <c r="J63" s="282"/>
      <c r="K63" s="282"/>
      <c r="L63" s="282"/>
      <c r="M63" s="282"/>
      <c r="N63" s="282"/>
      <c r="O63" s="282"/>
      <c r="P63" s="282"/>
      <c r="Q63" s="282"/>
      <c r="R63" s="282"/>
      <c r="S63" s="282"/>
      <c r="T63" s="82"/>
    </row>
    <row r="64" spans="2:20" x14ac:dyDescent="0.25">
      <c r="B64" s="503" t="s">
        <v>58</v>
      </c>
      <c r="C64" s="504"/>
      <c r="D64" s="504"/>
      <c r="E64" s="504"/>
      <c r="F64" s="504"/>
      <c r="G64" s="505"/>
      <c r="H64" s="505"/>
      <c r="I64" s="505"/>
      <c r="J64" s="505"/>
      <c r="K64" s="505"/>
      <c r="L64" s="505"/>
      <c r="M64" s="505"/>
      <c r="N64" s="505"/>
      <c r="O64" s="505"/>
      <c r="P64" s="505"/>
      <c r="Q64" s="505"/>
      <c r="R64" s="505"/>
      <c r="S64" s="506"/>
      <c r="T64" s="81" t="s">
        <v>200</v>
      </c>
    </row>
    <row r="65" spans="2:20" ht="13.15" customHeight="1" x14ac:dyDescent="0.25">
      <c r="B65" s="78" t="s">
        <v>59</v>
      </c>
      <c r="C65" s="500" t="s">
        <v>60</v>
      </c>
      <c r="D65" s="501"/>
      <c r="E65" s="501"/>
      <c r="F65" s="501"/>
      <c r="G65" s="501"/>
      <c r="H65" s="501"/>
      <c r="I65" s="501"/>
      <c r="J65" s="501"/>
      <c r="K65" s="501"/>
      <c r="L65" s="501"/>
      <c r="M65" s="501"/>
      <c r="N65" s="501"/>
      <c r="O65" s="501"/>
      <c r="P65" s="501"/>
      <c r="Q65" s="501"/>
      <c r="R65" s="72"/>
      <c r="S65" s="72"/>
      <c r="T65" s="80"/>
    </row>
    <row r="66" spans="2:20" x14ac:dyDescent="0.25">
      <c r="B66" s="236"/>
      <c r="C66" s="490"/>
      <c r="D66" s="490"/>
      <c r="E66" s="490"/>
      <c r="F66" s="490"/>
      <c r="G66" s="490"/>
      <c r="H66" s="490"/>
      <c r="I66" s="490"/>
      <c r="J66" s="490"/>
      <c r="K66" s="490"/>
      <c r="L66" s="490"/>
      <c r="M66" s="490"/>
      <c r="N66" s="490"/>
      <c r="O66" s="490"/>
      <c r="P66" s="490"/>
      <c r="Q66" s="490"/>
      <c r="R66" s="488"/>
      <c r="S66" s="489"/>
      <c r="T66" s="259">
        <v>0</v>
      </c>
    </row>
    <row r="67" spans="2:20" x14ac:dyDescent="0.25">
      <c r="B67" s="236"/>
      <c r="C67" s="490"/>
      <c r="D67" s="490"/>
      <c r="E67" s="490"/>
      <c r="F67" s="490"/>
      <c r="G67" s="490"/>
      <c r="H67" s="490"/>
      <c r="I67" s="490"/>
      <c r="J67" s="490"/>
      <c r="K67" s="490"/>
      <c r="L67" s="490"/>
      <c r="M67" s="490"/>
      <c r="N67" s="490"/>
      <c r="O67" s="490"/>
      <c r="P67" s="490"/>
      <c r="Q67" s="490"/>
      <c r="R67" s="478"/>
      <c r="S67" s="479"/>
      <c r="T67" s="259">
        <v>0</v>
      </c>
    </row>
    <row r="68" spans="2:20" x14ac:dyDescent="0.25">
      <c r="B68" s="236"/>
      <c r="C68" s="490"/>
      <c r="D68" s="490"/>
      <c r="E68" s="490"/>
      <c r="F68" s="490"/>
      <c r="G68" s="490"/>
      <c r="H68" s="490"/>
      <c r="I68" s="490"/>
      <c r="J68" s="490"/>
      <c r="K68" s="490"/>
      <c r="L68" s="490"/>
      <c r="M68" s="490"/>
      <c r="N68" s="490"/>
      <c r="O68" s="490"/>
      <c r="P68" s="490"/>
      <c r="Q68" s="490"/>
      <c r="R68" s="478"/>
      <c r="S68" s="479"/>
      <c r="T68" s="259">
        <v>0</v>
      </c>
    </row>
    <row r="69" spans="2:20" x14ac:dyDescent="0.25">
      <c r="B69" s="236"/>
      <c r="C69" s="490"/>
      <c r="D69" s="490"/>
      <c r="E69" s="490"/>
      <c r="F69" s="490"/>
      <c r="G69" s="490"/>
      <c r="H69" s="490"/>
      <c r="I69" s="490"/>
      <c r="J69" s="490"/>
      <c r="K69" s="490"/>
      <c r="L69" s="490"/>
      <c r="M69" s="490"/>
      <c r="N69" s="490"/>
      <c r="O69" s="490"/>
      <c r="P69" s="490"/>
      <c r="Q69" s="490"/>
      <c r="R69" s="478"/>
      <c r="S69" s="479"/>
      <c r="T69" s="259">
        <v>0</v>
      </c>
    </row>
    <row r="70" spans="2:20" x14ac:dyDescent="0.25">
      <c r="B70" s="236"/>
      <c r="C70" s="490"/>
      <c r="D70" s="490"/>
      <c r="E70" s="490"/>
      <c r="F70" s="490"/>
      <c r="G70" s="490"/>
      <c r="H70" s="490"/>
      <c r="I70" s="490"/>
      <c r="J70" s="490"/>
      <c r="K70" s="490"/>
      <c r="L70" s="490"/>
      <c r="M70" s="490"/>
      <c r="N70" s="490"/>
      <c r="O70" s="490"/>
      <c r="P70" s="490"/>
      <c r="Q70" s="490"/>
      <c r="R70" s="478"/>
      <c r="S70" s="479"/>
      <c r="T70" s="259">
        <v>0</v>
      </c>
    </row>
    <row r="71" spans="2:20" x14ac:dyDescent="0.25">
      <c r="B71" s="236"/>
      <c r="C71" s="502"/>
      <c r="D71" s="502"/>
      <c r="E71" s="502"/>
      <c r="F71" s="502"/>
      <c r="G71" s="502"/>
      <c r="H71" s="502"/>
      <c r="I71" s="502"/>
      <c r="J71" s="502"/>
      <c r="K71" s="502"/>
      <c r="L71" s="502"/>
      <c r="M71" s="502"/>
      <c r="N71" s="502"/>
      <c r="O71" s="502"/>
      <c r="P71" s="502"/>
      <c r="Q71" s="502"/>
      <c r="R71" s="478"/>
      <c r="S71" s="479"/>
      <c r="T71" s="259">
        <v>0</v>
      </c>
    </row>
    <row r="72" spans="2:20" x14ac:dyDescent="0.25">
      <c r="B72" s="236"/>
      <c r="C72" s="502"/>
      <c r="D72" s="502"/>
      <c r="E72" s="502"/>
      <c r="F72" s="502"/>
      <c r="G72" s="502"/>
      <c r="H72" s="502"/>
      <c r="I72" s="502"/>
      <c r="J72" s="502"/>
      <c r="K72" s="502"/>
      <c r="L72" s="502"/>
      <c r="M72" s="502"/>
      <c r="N72" s="502"/>
      <c r="O72" s="502"/>
      <c r="P72" s="502"/>
      <c r="Q72" s="502"/>
      <c r="R72" s="478"/>
      <c r="S72" s="479"/>
      <c r="T72" s="259">
        <v>0</v>
      </c>
    </row>
    <row r="73" spans="2:20" x14ac:dyDescent="0.25">
      <c r="B73" s="236"/>
      <c r="C73" s="502"/>
      <c r="D73" s="502"/>
      <c r="E73" s="502"/>
      <c r="F73" s="502"/>
      <c r="G73" s="502"/>
      <c r="H73" s="502"/>
      <c r="I73" s="502"/>
      <c r="J73" s="502"/>
      <c r="K73" s="502"/>
      <c r="L73" s="502"/>
      <c r="M73" s="502"/>
      <c r="N73" s="502"/>
      <c r="O73" s="502"/>
      <c r="P73" s="502"/>
      <c r="Q73" s="502"/>
      <c r="R73" s="478"/>
      <c r="S73" s="479"/>
      <c r="T73" s="259">
        <v>0</v>
      </c>
    </row>
    <row r="74" spans="2:20" x14ac:dyDescent="0.25">
      <c r="B74" s="236"/>
      <c r="C74" s="502"/>
      <c r="D74" s="502"/>
      <c r="E74" s="502"/>
      <c r="F74" s="502"/>
      <c r="G74" s="502"/>
      <c r="H74" s="502"/>
      <c r="I74" s="502"/>
      <c r="J74" s="502"/>
      <c r="K74" s="502"/>
      <c r="L74" s="502"/>
      <c r="M74" s="502"/>
      <c r="N74" s="502"/>
      <c r="O74" s="502"/>
      <c r="P74" s="502"/>
      <c r="Q74" s="502"/>
      <c r="R74" s="478"/>
      <c r="S74" s="479"/>
      <c r="T74" s="259">
        <v>0</v>
      </c>
    </row>
    <row r="75" spans="2:20" x14ac:dyDescent="0.25">
      <c r="B75" s="296"/>
      <c r="C75" s="491"/>
      <c r="D75" s="491"/>
      <c r="E75" s="491"/>
      <c r="F75" s="491"/>
      <c r="G75" s="491"/>
      <c r="H75" s="491"/>
      <c r="I75" s="491"/>
      <c r="J75" s="491"/>
      <c r="K75" s="491"/>
      <c r="L75" s="491"/>
      <c r="M75" s="491"/>
      <c r="N75" s="491"/>
      <c r="O75" s="491"/>
      <c r="P75" s="491"/>
      <c r="Q75" s="491"/>
      <c r="R75" s="480"/>
      <c r="S75" s="481"/>
      <c r="T75" s="286">
        <v>0</v>
      </c>
    </row>
    <row r="76" spans="2:20" ht="13.5" thickBot="1" x14ac:dyDescent="0.3">
      <c r="B76" s="60" t="s">
        <v>208</v>
      </c>
      <c r="C76" s="254"/>
      <c r="D76" s="253"/>
      <c r="E76" s="253"/>
      <c r="F76" s="253"/>
      <c r="G76" s="253"/>
      <c r="H76" s="253"/>
      <c r="I76" s="253"/>
      <c r="J76" s="253"/>
      <c r="K76" s="253"/>
      <c r="L76" s="253"/>
      <c r="M76" s="253"/>
      <c r="N76" s="253"/>
      <c r="O76" s="253"/>
      <c r="P76" s="253"/>
      <c r="Q76" s="255"/>
      <c r="R76" s="252"/>
      <c r="S76" s="255"/>
      <c r="T76" s="333">
        <f>SUM(T66:T75)</f>
        <v>0</v>
      </c>
    </row>
    <row r="77" spans="2:20" ht="18.75" customHeight="1" thickBot="1" x14ac:dyDescent="0.3">
      <c r="B77" s="535" t="str">
        <f xml:space="preserve"> "Total " &amp;B10</f>
        <v>Total Norwich Bus Station</v>
      </c>
      <c r="C77" s="536"/>
      <c r="D77" s="536"/>
      <c r="E77" s="536"/>
      <c r="F77" s="536"/>
      <c r="G77" s="536"/>
      <c r="H77" s="536"/>
      <c r="I77" s="536"/>
      <c r="J77" s="536"/>
      <c r="K77" s="536"/>
      <c r="L77" s="536"/>
      <c r="M77" s="536"/>
      <c r="N77" s="537"/>
      <c r="O77" s="448" t="s">
        <v>201</v>
      </c>
      <c r="P77" s="449"/>
      <c r="Q77" s="449"/>
      <c r="R77" s="449"/>
      <c r="S77" s="449"/>
      <c r="T77" s="73">
        <f>T36+T49+T62+T76</f>
        <v>2.3000000000000007E-5</v>
      </c>
    </row>
    <row r="78" spans="2:20" ht="18.75" customHeight="1" thickBot="1" x14ac:dyDescent="0.3">
      <c r="B78" s="538"/>
      <c r="C78" s="539"/>
      <c r="D78" s="539"/>
      <c r="E78" s="539"/>
      <c r="F78" s="539"/>
      <c r="G78" s="539"/>
      <c r="H78" s="539"/>
      <c r="I78" s="539"/>
      <c r="J78" s="539"/>
      <c r="K78" s="539"/>
      <c r="L78" s="539"/>
      <c r="M78" s="539"/>
      <c r="N78" s="540"/>
      <c r="O78" s="448" t="s">
        <v>202</v>
      </c>
      <c r="P78" s="449"/>
      <c r="Q78" s="449"/>
      <c r="R78" s="449"/>
      <c r="S78" s="449"/>
      <c r="T78" s="73">
        <f>(T77+(T77*$S$5))*(100%+$S$7)</f>
        <v>2.3000000000000007E-5</v>
      </c>
    </row>
    <row r="79" spans="2:20" ht="23.25" x14ac:dyDescent="0.25">
      <c r="B79" s="396"/>
      <c r="C79" s="396"/>
      <c r="D79" s="397"/>
      <c r="E79" s="397"/>
      <c r="F79" s="397"/>
      <c r="G79" s="397"/>
      <c r="H79" s="397"/>
      <c r="I79" s="397"/>
      <c r="J79" s="397"/>
      <c r="K79" s="397"/>
      <c r="L79" s="397"/>
      <c r="M79" s="397"/>
      <c r="N79" s="397"/>
      <c r="O79" s="398"/>
      <c r="P79" s="399"/>
      <c r="Q79" s="399"/>
      <c r="R79" s="399"/>
      <c r="S79" s="399"/>
      <c r="T79" s="400"/>
    </row>
  </sheetData>
  <sheetProtection selectLockedCells="1"/>
  <mergeCells count="51">
    <mergeCell ref="C47:S47"/>
    <mergeCell ref="B10:M10"/>
    <mergeCell ref="N10:T10"/>
    <mergeCell ref="B38:S38"/>
    <mergeCell ref="C39:S39"/>
    <mergeCell ref="C40:S40"/>
    <mergeCell ref="C41:S41"/>
    <mergeCell ref="C42:S42"/>
    <mergeCell ref="C43:S43"/>
    <mergeCell ref="C44:S44"/>
    <mergeCell ref="C45:S45"/>
    <mergeCell ref="C46:S46"/>
    <mergeCell ref="C67:Q67"/>
    <mergeCell ref="R67:S67"/>
    <mergeCell ref="C61:O61"/>
    <mergeCell ref="C48:S48"/>
    <mergeCell ref="B51:O51"/>
    <mergeCell ref="C52:O52"/>
    <mergeCell ref="C53:O53"/>
    <mergeCell ref="C54:O54"/>
    <mergeCell ref="C55:O55"/>
    <mergeCell ref="C56:O56"/>
    <mergeCell ref="C57:O57"/>
    <mergeCell ref="C58:O58"/>
    <mergeCell ref="C59:O59"/>
    <mergeCell ref="C60:O60"/>
    <mergeCell ref="B77:N78"/>
    <mergeCell ref="O77:S77"/>
    <mergeCell ref="O78:S78"/>
    <mergeCell ref="C71:Q71"/>
    <mergeCell ref="R71:S71"/>
    <mergeCell ref="C72:Q72"/>
    <mergeCell ref="R72:S72"/>
    <mergeCell ref="C73:Q73"/>
    <mergeCell ref="R73:S73"/>
    <mergeCell ref="O3:S3"/>
    <mergeCell ref="B2:M8"/>
    <mergeCell ref="C74:Q74"/>
    <mergeCell ref="R74:S74"/>
    <mergeCell ref="C75:Q75"/>
    <mergeCell ref="R75:S75"/>
    <mergeCell ref="C68:Q68"/>
    <mergeCell ref="R68:S68"/>
    <mergeCell ref="C69:Q69"/>
    <mergeCell ref="R69:S69"/>
    <mergeCell ref="C70:Q70"/>
    <mergeCell ref="R70:S70"/>
    <mergeCell ref="B64:S64"/>
    <mergeCell ref="C65:Q65"/>
    <mergeCell ref="C66:Q66"/>
    <mergeCell ref="R66:S66"/>
  </mergeCells>
  <conditionalFormatting sqref="I13:I36">
    <cfRule type="cellIs" dxfId="88" priority="1" operator="greaterThanOrEqual">
      <formula>15%</formula>
    </cfRule>
    <cfRule type="cellIs" dxfId="87" priority="2" operator="lessThan">
      <formula>15%</formula>
    </cfRule>
  </conditionalFormatting>
  <dataValidations count="1">
    <dataValidation type="list" allowBlank="1" showInputMessage="1" showErrorMessage="1" sqref="P52:P61" xr:uid="{256CA3DD-18B6-4571-910D-36652A80A862}">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3" firstPageNumber="7" fitToHeight="0" orientation="landscape" useFirstPageNumber="1" verticalDpi="300" r:id="rId1"/>
  <headerFooter alignWithMargins="0"/>
  <rowBreaks count="1" manualBreakCount="1">
    <brk id="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A5DF-2145-447E-A655-5E9225944EDE}">
  <sheetPr codeName="Sheet5">
    <tabColor rgb="FF008768"/>
    <pageSetUpPr fitToPage="1"/>
  </sheetPr>
  <dimension ref="A1:AM87"/>
  <sheetViews>
    <sheetView showGridLines="0" zoomScale="80" zoomScaleNormal="80" zoomScaleSheetLayoutView="80" workbookViewId="0">
      <selection activeCell="B18" sqref="B18"/>
    </sheetView>
  </sheetViews>
  <sheetFormatPr defaultColWidth="9.140625" defaultRowHeight="12.75" x14ac:dyDescent="0.25"/>
  <cols>
    <col min="1" max="1" width="4.42578125" style="14" customWidth="1"/>
    <col min="2" max="2" width="30.7109375" style="14" customWidth="1"/>
    <col min="3" max="3" width="12.42578125" style="22" customWidth="1"/>
    <col min="4" max="4" width="11.28515625" style="14" customWidth="1"/>
    <col min="5" max="5" width="9.140625" style="14" customWidth="1"/>
    <col min="6" max="6" width="11.28515625" style="14" bestFit="1" customWidth="1"/>
    <col min="7" max="7" width="10.28515625" style="14" customWidth="1"/>
    <col min="8" max="8" width="12.140625" style="14" customWidth="1"/>
    <col min="9" max="9" width="11.7109375" style="14" customWidth="1"/>
    <col min="10" max="10" width="13.140625" style="14" customWidth="1"/>
    <col min="11" max="11" width="11.7109375" style="14" customWidth="1"/>
    <col min="12" max="12" width="11.42578125" style="14" customWidth="1"/>
    <col min="13" max="13" width="11.7109375" style="14" customWidth="1"/>
    <col min="14" max="14" width="11.140625" style="14" customWidth="1"/>
    <col min="15" max="15" width="14.28515625" style="14" customWidth="1"/>
    <col min="16" max="16" width="13" style="14" customWidth="1"/>
    <col min="17" max="17" width="14.7109375" style="14" customWidth="1"/>
    <col min="18" max="18" width="11.7109375" style="14" customWidth="1"/>
    <col min="19" max="19" width="14.7109375" style="14" customWidth="1"/>
    <col min="20" max="20" width="22" style="14" customWidth="1"/>
    <col min="21" max="21" width="17.7109375" style="14" customWidth="1"/>
    <col min="22" max="22" width="2.7109375" style="12" customWidth="1"/>
    <col min="23" max="26" width="9.140625" style="12"/>
    <col min="27" max="33" width="9.140625" style="12" customWidth="1"/>
    <col min="34" max="39" width="9.140625" style="12"/>
    <col min="40" max="16384" width="9.140625" style="14"/>
  </cols>
  <sheetData>
    <row r="1" spans="1:39" ht="17.45" customHeight="1" thickBot="1" x14ac:dyDescent="0.3">
      <c r="B1" s="12"/>
      <c r="C1" s="13"/>
      <c r="D1" s="12"/>
      <c r="E1" s="12"/>
      <c r="F1" s="12"/>
      <c r="G1" s="12"/>
      <c r="H1" s="12"/>
      <c r="I1" s="12"/>
      <c r="J1" s="12"/>
      <c r="K1" s="12"/>
      <c r="L1" s="12"/>
      <c r="M1" s="12"/>
      <c r="N1" s="12"/>
      <c r="O1" s="12"/>
      <c r="P1" s="12"/>
      <c r="Q1" s="12"/>
      <c r="R1" s="12"/>
      <c r="S1" s="12"/>
      <c r="T1" s="12"/>
      <c r="U1" s="12"/>
    </row>
    <row r="2" spans="1:39" ht="17.45" customHeight="1" thickBot="1" x14ac:dyDescent="0.3">
      <c r="B2" s="436" t="s">
        <v>246</v>
      </c>
      <c r="C2" s="436"/>
      <c r="D2" s="436"/>
      <c r="E2" s="436"/>
      <c r="F2" s="436"/>
      <c r="G2" s="436"/>
      <c r="H2" s="436"/>
      <c r="I2" s="436"/>
      <c r="J2" s="436"/>
      <c r="K2" s="436"/>
      <c r="L2" s="436"/>
      <c r="M2" s="436"/>
      <c r="N2" s="41"/>
      <c r="O2" s="42"/>
      <c r="P2" s="26"/>
      <c r="Q2" s="26"/>
      <c r="R2" s="26"/>
      <c r="S2" s="27"/>
      <c r="T2" s="40" t="str">
        <f>"Total "&amp;Summary!B21&amp;" before Overheads and Profit"</f>
        <v>Total Hard FM - PPM &amp; Reactive before Overheads and Profit</v>
      </c>
      <c r="U2" s="43">
        <f>SUMIF(O:O,O86,U:U)</f>
        <v>4.1999999999999977E-5</v>
      </c>
    </row>
    <row r="3" spans="1:39" ht="17.45" customHeight="1" thickBot="1" x14ac:dyDescent="0.3">
      <c r="B3" s="436"/>
      <c r="C3" s="436"/>
      <c r="D3" s="436"/>
      <c r="E3" s="436"/>
      <c r="F3" s="436"/>
      <c r="G3" s="436"/>
      <c r="H3" s="436"/>
      <c r="I3" s="436"/>
      <c r="J3" s="436"/>
      <c r="K3" s="436"/>
      <c r="L3" s="436"/>
      <c r="M3" s="436"/>
      <c r="N3" s="228"/>
      <c r="O3" s="261"/>
      <c r="P3" s="230"/>
      <c r="Q3" s="23"/>
      <c r="R3" s="230"/>
      <c r="S3" s="23"/>
      <c r="T3" s="174" t="s">
        <v>33</v>
      </c>
      <c r="U3" s="83"/>
    </row>
    <row r="4" spans="1:39" ht="17.45" customHeight="1" thickBot="1" x14ac:dyDescent="0.3">
      <c r="B4" s="436"/>
      <c r="C4" s="436"/>
      <c r="D4" s="436"/>
      <c r="E4" s="436"/>
      <c r="F4" s="436"/>
      <c r="G4" s="436"/>
      <c r="H4" s="436"/>
      <c r="I4" s="436"/>
      <c r="J4" s="436"/>
      <c r="K4" s="436"/>
      <c r="L4" s="436"/>
      <c r="M4" s="436"/>
      <c r="O4" s="262"/>
      <c r="P4" s="29"/>
      <c r="Q4" s="232"/>
      <c r="R4" s="29"/>
      <c r="S4" s="45" t="s">
        <v>34</v>
      </c>
      <c r="T4" s="233">
        <f>Summary!J3</f>
        <v>0</v>
      </c>
      <c r="U4" s="234">
        <f>U2*T4</f>
        <v>0</v>
      </c>
      <c r="Z4" s="137"/>
    </row>
    <row r="5" spans="1:39" ht="17.45" customHeight="1" thickBot="1" x14ac:dyDescent="0.3">
      <c r="B5" s="436"/>
      <c r="C5" s="436"/>
      <c r="D5" s="436"/>
      <c r="E5" s="436"/>
      <c r="F5" s="436"/>
      <c r="G5" s="436"/>
      <c r="H5" s="436"/>
      <c r="I5" s="436"/>
      <c r="J5" s="436"/>
      <c r="K5" s="436"/>
      <c r="L5" s="436"/>
      <c r="M5" s="436"/>
      <c r="O5" s="262"/>
      <c r="P5" s="29"/>
      <c r="Q5" s="29"/>
      <c r="R5" s="29"/>
      <c r="S5" s="29"/>
      <c r="T5" s="44" t="s">
        <v>35</v>
      </c>
      <c r="U5" s="84">
        <f>U4+U2</f>
        <v>4.1999999999999977E-5</v>
      </c>
    </row>
    <row r="6" spans="1:39" ht="17.45" customHeight="1" thickBot="1" x14ac:dyDescent="0.3">
      <c r="B6" s="436"/>
      <c r="C6" s="436"/>
      <c r="D6" s="436"/>
      <c r="E6" s="436"/>
      <c r="F6" s="436"/>
      <c r="G6" s="436"/>
      <c r="H6" s="436"/>
      <c r="I6" s="436"/>
      <c r="J6" s="436"/>
      <c r="K6" s="436"/>
      <c r="L6" s="436"/>
      <c r="M6" s="436"/>
      <c r="O6" s="262"/>
      <c r="P6" s="29"/>
      <c r="Q6" s="232"/>
      <c r="R6" s="29"/>
      <c r="S6" s="45" t="s">
        <v>36</v>
      </c>
      <c r="T6" s="175">
        <f>Summary!J5</f>
        <v>0</v>
      </c>
      <c r="U6" s="263">
        <f>U5*T6</f>
        <v>0</v>
      </c>
    </row>
    <row r="7" spans="1:39" ht="17.45" customHeight="1" thickBot="1" x14ac:dyDescent="0.3">
      <c r="B7" s="436"/>
      <c r="C7" s="436"/>
      <c r="D7" s="436"/>
      <c r="E7" s="436"/>
      <c r="F7" s="436"/>
      <c r="G7" s="436"/>
      <c r="H7" s="436"/>
      <c r="I7" s="436"/>
      <c r="J7" s="436"/>
      <c r="K7" s="436"/>
      <c r="L7" s="436"/>
      <c r="M7" s="436"/>
      <c r="O7" s="262"/>
      <c r="P7" s="76"/>
      <c r="Q7" s="77"/>
      <c r="R7" s="77"/>
      <c r="S7" s="77"/>
      <c r="T7" s="85" t="str">
        <f>"Total Price for "&amp;Summary!B21</f>
        <v>Total Price for Hard FM - PPM &amp; Reactive</v>
      </c>
      <c r="U7" s="24">
        <f>U6+U5</f>
        <v>4.1999999999999977E-5</v>
      </c>
    </row>
    <row r="8" spans="1:39" ht="13.9" customHeight="1" thickBot="1" x14ac:dyDescent="0.3">
      <c r="B8" s="414"/>
      <c r="C8" s="414"/>
      <c r="D8" s="414"/>
      <c r="E8" s="414"/>
      <c r="F8" s="414"/>
      <c r="G8" s="414"/>
      <c r="H8" s="414"/>
      <c r="I8" s="414"/>
      <c r="J8" s="414"/>
      <c r="K8" s="414"/>
      <c r="L8" s="414"/>
      <c r="M8" s="414"/>
      <c r="V8" s="14"/>
      <c r="W8" s="14"/>
      <c r="X8" s="14"/>
      <c r="Y8" s="14"/>
      <c r="Z8" s="14"/>
      <c r="AA8" s="14"/>
      <c r="AB8" s="14"/>
      <c r="AC8" s="14"/>
      <c r="AD8" s="14"/>
      <c r="AE8" s="14"/>
      <c r="AF8" s="14"/>
      <c r="AG8" s="14"/>
      <c r="AH8" s="14"/>
      <c r="AI8" s="14"/>
      <c r="AJ8" s="14"/>
      <c r="AK8" s="14"/>
      <c r="AL8" s="14"/>
      <c r="AM8" s="14"/>
    </row>
    <row r="9" spans="1:39" s="19" customFormat="1" ht="34.9" customHeight="1" thickBot="1" x14ac:dyDescent="0.3">
      <c r="B9" s="541" t="str">
        <f>Summary!B21</f>
        <v>Hard FM - PPM &amp; Reactive</v>
      </c>
      <c r="C9" s="542"/>
      <c r="D9" s="542"/>
      <c r="E9" s="542"/>
      <c r="F9" s="542"/>
      <c r="G9" s="542"/>
      <c r="H9" s="542"/>
      <c r="I9" s="542"/>
      <c r="J9" s="542"/>
      <c r="K9" s="542"/>
      <c r="L9" s="542"/>
      <c r="M9" s="542"/>
      <c r="N9" s="542"/>
      <c r="O9" s="542"/>
      <c r="P9" s="542"/>
      <c r="Q9" s="542"/>
      <c r="R9" s="542"/>
      <c r="S9" s="542"/>
      <c r="T9" s="542"/>
      <c r="U9" s="543"/>
      <c r="V9" s="17"/>
      <c r="W9" s="17"/>
      <c r="X9" s="17"/>
      <c r="Y9" s="17"/>
      <c r="Z9" s="17"/>
      <c r="AA9" s="17"/>
      <c r="AB9" s="17"/>
      <c r="AC9" s="17"/>
      <c r="AD9" s="17"/>
      <c r="AE9" s="17"/>
      <c r="AF9" s="17"/>
      <c r="AG9" s="17"/>
      <c r="AH9" s="17"/>
      <c r="AI9" s="17"/>
      <c r="AJ9" s="17"/>
      <c r="AK9" s="17"/>
      <c r="AL9" s="17"/>
      <c r="AM9" s="17"/>
    </row>
    <row r="10" spans="1:39" ht="100.15" customHeight="1" thickBot="1" x14ac:dyDescent="0.3">
      <c r="B10" s="46" t="s">
        <v>37</v>
      </c>
      <c r="C10" s="47" t="s">
        <v>38</v>
      </c>
      <c r="D10" s="48" t="s">
        <v>39</v>
      </c>
      <c r="E10" s="48" t="s">
        <v>71</v>
      </c>
      <c r="F10" s="49" t="s">
        <v>62</v>
      </c>
      <c r="G10" s="48" t="s">
        <v>63</v>
      </c>
      <c r="H10" s="48" t="s">
        <v>72</v>
      </c>
      <c r="I10" s="48" t="s">
        <v>44</v>
      </c>
      <c r="J10" s="48" t="s">
        <v>64</v>
      </c>
      <c r="K10" s="48" t="s">
        <v>65</v>
      </c>
      <c r="L10" s="48" t="s">
        <v>47</v>
      </c>
      <c r="M10" s="48" t="s">
        <v>48</v>
      </c>
      <c r="N10" s="48" t="s">
        <v>66</v>
      </c>
      <c r="O10" s="48" t="s">
        <v>67</v>
      </c>
      <c r="P10" s="48" t="s">
        <v>68</v>
      </c>
      <c r="Q10" s="48" t="s">
        <v>69</v>
      </c>
      <c r="R10" s="48" t="s">
        <v>73</v>
      </c>
      <c r="S10" s="48" t="s">
        <v>70</v>
      </c>
      <c r="T10" s="48" t="s">
        <v>54</v>
      </c>
      <c r="U10" s="50" t="s">
        <v>200</v>
      </c>
    </row>
    <row r="11" spans="1:39" x14ac:dyDescent="0.25">
      <c r="B11" s="146" t="s">
        <v>215</v>
      </c>
      <c r="C11" s="287"/>
      <c r="D11" s="267"/>
      <c r="E11" s="267"/>
      <c r="F11" s="267"/>
      <c r="G11" s="267"/>
      <c r="H11" s="267"/>
      <c r="I11" s="267"/>
      <c r="J11" s="267"/>
      <c r="K11" s="267"/>
      <c r="L11" s="268"/>
      <c r="M11" s="268"/>
      <c r="N11" s="267"/>
      <c r="O11" s="267"/>
      <c r="P11" s="267"/>
      <c r="Q11" s="267"/>
      <c r="R11" s="268"/>
      <c r="S11" s="267"/>
      <c r="T11" s="267"/>
      <c r="U11" s="269"/>
    </row>
    <row r="12" spans="1:39" ht="15" x14ac:dyDescent="0.25">
      <c r="B12" s="236"/>
      <c r="C12" s="277"/>
      <c r="D12" s="288" t="str">
        <f>IF(C12="","",F12/C12)</f>
        <v/>
      </c>
      <c r="E12" s="273">
        <f>C12/2080</f>
        <v>0</v>
      </c>
      <c r="F12" s="240">
        <v>9.9999999999999995E-7</v>
      </c>
      <c r="G12" s="274">
        <v>0</v>
      </c>
      <c r="H12" s="240">
        <v>0</v>
      </c>
      <c r="I12" s="51">
        <f>H12/F12</f>
        <v>0</v>
      </c>
      <c r="J12" s="240">
        <v>0</v>
      </c>
      <c r="K12" s="240">
        <v>0</v>
      </c>
      <c r="L12" s="240">
        <v>0</v>
      </c>
      <c r="M12" s="52">
        <f>L12/F12</f>
        <v>0</v>
      </c>
      <c r="N12" s="240">
        <v>0</v>
      </c>
      <c r="O12" s="240">
        <v>0</v>
      </c>
      <c r="P12" s="240">
        <v>0</v>
      </c>
      <c r="Q12" s="240">
        <v>0</v>
      </c>
      <c r="R12" s="31">
        <f t="shared" ref="R12:R53" si="0">SUM(Q12/(Q12+F12))</f>
        <v>0</v>
      </c>
      <c r="S12" s="240">
        <v>0</v>
      </c>
      <c r="T12" s="274"/>
      <c r="U12" s="276">
        <f>SUM(F12+G12+H12+J12+K12+L12+N12+O12+P12+Q12+S12)</f>
        <v>9.9999999999999995E-7</v>
      </c>
      <c r="V12" s="119">
        <f>SUM(C12*E12)</f>
        <v>0</v>
      </c>
    </row>
    <row r="13" spans="1:39" ht="15" x14ac:dyDescent="0.25">
      <c r="B13" s="236"/>
      <c r="C13" s="277"/>
      <c r="D13" s="288" t="str">
        <f>IF(C13="","",F13/C13)</f>
        <v/>
      </c>
      <c r="E13" s="243">
        <f t="shared" ref="E13" si="1">C13/2080</f>
        <v>0</v>
      </c>
      <c r="F13" s="240">
        <v>9.9999999999999995E-7</v>
      </c>
      <c r="G13" s="240">
        <v>0</v>
      </c>
      <c r="H13" s="240">
        <v>0</v>
      </c>
      <c r="I13" s="30">
        <f>H13/F13</f>
        <v>0</v>
      </c>
      <c r="J13" s="240">
        <v>0</v>
      </c>
      <c r="K13" s="240">
        <v>0</v>
      </c>
      <c r="L13" s="240">
        <v>0</v>
      </c>
      <c r="M13" s="31">
        <f>L13/F13</f>
        <v>0</v>
      </c>
      <c r="N13" s="240">
        <v>0</v>
      </c>
      <c r="O13" s="240">
        <v>0</v>
      </c>
      <c r="P13" s="240">
        <v>0</v>
      </c>
      <c r="Q13" s="240">
        <v>0</v>
      </c>
      <c r="R13" s="31">
        <f t="shared" si="0"/>
        <v>0</v>
      </c>
      <c r="S13" s="240">
        <v>0</v>
      </c>
      <c r="T13" s="240"/>
      <c r="U13" s="242">
        <f t="shared" ref="U13:U52" si="2">SUM(F13+G13+H13+J13+K13+L13+N13+O13+P13+Q13+S13)</f>
        <v>9.9999999999999995E-7</v>
      </c>
      <c r="V13" s="119">
        <f t="shared" ref="V13:V53" si="3">SUM(C13*E13)</f>
        <v>0</v>
      </c>
    </row>
    <row r="14" spans="1:39" ht="15" x14ac:dyDescent="0.25">
      <c r="B14" s="236"/>
      <c r="C14" s="277"/>
      <c r="D14" s="288" t="str">
        <f>IF(C14="","",F14/C14)</f>
        <v/>
      </c>
      <c r="E14" s="243">
        <f t="shared" ref="E14:E53" si="4">C14/2080</f>
        <v>0</v>
      </c>
      <c r="F14" s="240">
        <v>9.9999999999999995E-7</v>
      </c>
      <c r="G14" s="240">
        <v>0</v>
      </c>
      <c r="H14" s="240">
        <v>0</v>
      </c>
      <c r="I14" s="30">
        <f t="shared" ref="I14:I34" si="5">H14/F14</f>
        <v>0</v>
      </c>
      <c r="J14" s="240">
        <v>0</v>
      </c>
      <c r="K14" s="240">
        <v>0</v>
      </c>
      <c r="L14" s="240">
        <v>0</v>
      </c>
      <c r="M14" s="31">
        <f>L14/F14</f>
        <v>0</v>
      </c>
      <c r="N14" s="240">
        <v>0</v>
      </c>
      <c r="O14" s="240">
        <v>0</v>
      </c>
      <c r="P14" s="240">
        <v>0</v>
      </c>
      <c r="Q14" s="240">
        <v>0</v>
      </c>
      <c r="R14" s="31">
        <f t="shared" si="0"/>
        <v>0</v>
      </c>
      <c r="S14" s="240">
        <v>0</v>
      </c>
      <c r="T14" s="240"/>
      <c r="U14" s="242">
        <f t="shared" si="2"/>
        <v>9.9999999999999995E-7</v>
      </c>
      <c r="V14" s="119">
        <f t="shared" si="3"/>
        <v>0</v>
      </c>
    </row>
    <row r="15" spans="1:39" ht="15" x14ac:dyDescent="0.25">
      <c r="B15" s="236"/>
      <c r="C15" s="277"/>
      <c r="D15" s="288" t="str">
        <f t="shared" ref="D15:D53" si="6">IF(C15="","",F15/C15)</f>
        <v/>
      </c>
      <c r="E15" s="243">
        <f t="shared" si="4"/>
        <v>0</v>
      </c>
      <c r="F15" s="240">
        <v>9.9999999999999995E-7</v>
      </c>
      <c r="G15" s="240">
        <v>0</v>
      </c>
      <c r="H15" s="240">
        <v>0</v>
      </c>
      <c r="I15" s="30">
        <f t="shared" si="5"/>
        <v>0</v>
      </c>
      <c r="J15" s="240">
        <v>0</v>
      </c>
      <c r="K15" s="240">
        <v>0</v>
      </c>
      <c r="L15" s="240">
        <v>0</v>
      </c>
      <c r="M15" s="31">
        <f t="shared" ref="M15:M53" si="7">L15/F15</f>
        <v>0</v>
      </c>
      <c r="N15" s="240">
        <v>0</v>
      </c>
      <c r="O15" s="240">
        <v>0</v>
      </c>
      <c r="P15" s="240">
        <v>0</v>
      </c>
      <c r="Q15" s="240">
        <v>0</v>
      </c>
      <c r="R15" s="31">
        <f t="shared" si="0"/>
        <v>0</v>
      </c>
      <c r="S15" s="240">
        <v>0</v>
      </c>
      <c r="T15" s="240"/>
      <c r="U15" s="242">
        <f t="shared" si="2"/>
        <v>9.9999999999999995E-7</v>
      </c>
      <c r="V15" s="119">
        <f t="shared" si="3"/>
        <v>0</v>
      </c>
    </row>
    <row r="16" spans="1:39" s="12" customFormat="1" ht="15" x14ac:dyDescent="0.25">
      <c r="A16" s="14"/>
      <c r="B16" s="236"/>
      <c r="C16" s="277"/>
      <c r="D16" s="288" t="str">
        <f t="shared" si="6"/>
        <v/>
      </c>
      <c r="E16" s="243">
        <f t="shared" si="4"/>
        <v>0</v>
      </c>
      <c r="F16" s="240">
        <v>9.9999999999999995E-7</v>
      </c>
      <c r="G16" s="240">
        <v>0</v>
      </c>
      <c r="H16" s="240">
        <v>0</v>
      </c>
      <c r="I16" s="30">
        <f t="shared" si="5"/>
        <v>0</v>
      </c>
      <c r="J16" s="240">
        <v>0</v>
      </c>
      <c r="K16" s="240">
        <v>0</v>
      </c>
      <c r="L16" s="240">
        <v>0</v>
      </c>
      <c r="M16" s="31">
        <f t="shared" si="7"/>
        <v>0</v>
      </c>
      <c r="N16" s="240">
        <v>0</v>
      </c>
      <c r="O16" s="240">
        <v>0</v>
      </c>
      <c r="P16" s="240">
        <v>0</v>
      </c>
      <c r="Q16" s="240">
        <v>0</v>
      </c>
      <c r="R16" s="31">
        <f t="shared" si="0"/>
        <v>0</v>
      </c>
      <c r="S16" s="240">
        <v>0</v>
      </c>
      <c r="T16" s="240"/>
      <c r="U16" s="242">
        <f t="shared" si="2"/>
        <v>9.9999999999999995E-7</v>
      </c>
      <c r="V16" s="119">
        <f t="shared" si="3"/>
        <v>0</v>
      </c>
    </row>
    <row r="17" spans="1:22" s="12" customFormat="1" ht="15" x14ac:dyDescent="0.25">
      <c r="A17" s="14"/>
      <c r="B17" s="236"/>
      <c r="C17" s="277"/>
      <c r="D17" s="288" t="str">
        <f>IF(C17="","",F17/C17)</f>
        <v/>
      </c>
      <c r="E17" s="243">
        <f>C17/2080</f>
        <v>0</v>
      </c>
      <c r="F17" s="240">
        <v>9.9999999999999995E-7</v>
      </c>
      <c r="G17" s="274">
        <v>0</v>
      </c>
      <c r="H17" s="240">
        <v>0</v>
      </c>
      <c r="I17" s="30">
        <f t="shared" si="5"/>
        <v>0</v>
      </c>
      <c r="J17" s="240">
        <v>0</v>
      </c>
      <c r="K17" s="240">
        <v>0</v>
      </c>
      <c r="L17" s="240">
        <v>0</v>
      </c>
      <c r="M17" s="31">
        <f>L17/F17</f>
        <v>0</v>
      </c>
      <c r="N17" s="240">
        <v>0</v>
      </c>
      <c r="O17" s="240">
        <v>0</v>
      </c>
      <c r="P17" s="240">
        <v>0</v>
      </c>
      <c r="Q17" s="240">
        <v>0</v>
      </c>
      <c r="R17" s="31">
        <f t="shared" si="0"/>
        <v>0</v>
      </c>
      <c r="S17" s="240">
        <v>0</v>
      </c>
      <c r="T17" s="240"/>
      <c r="U17" s="242">
        <f>SUM(F17+G17+H17+J17+K17+L17+N17+O17+P17+Q17+S17)</f>
        <v>9.9999999999999995E-7</v>
      </c>
      <c r="V17" s="119">
        <f t="shared" si="3"/>
        <v>0</v>
      </c>
    </row>
    <row r="18" spans="1:22" s="12" customFormat="1" ht="15" x14ac:dyDescent="0.25">
      <c r="A18" s="14"/>
      <c r="B18" s="236"/>
      <c r="C18" s="277"/>
      <c r="D18" s="288" t="str">
        <f>IF(C18="","",F18/C18)</f>
        <v/>
      </c>
      <c r="E18" s="243">
        <f>C18/2080</f>
        <v>0</v>
      </c>
      <c r="F18" s="240">
        <v>9.9999999999999995E-7</v>
      </c>
      <c r="G18" s="240">
        <v>0</v>
      </c>
      <c r="H18" s="240">
        <v>0</v>
      </c>
      <c r="I18" s="30">
        <f t="shared" si="5"/>
        <v>0</v>
      </c>
      <c r="J18" s="240">
        <v>0</v>
      </c>
      <c r="K18" s="240">
        <v>0</v>
      </c>
      <c r="L18" s="240">
        <v>0</v>
      </c>
      <c r="M18" s="31">
        <f>L18/F18</f>
        <v>0</v>
      </c>
      <c r="N18" s="240">
        <v>0</v>
      </c>
      <c r="O18" s="240">
        <v>0</v>
      </c>
      <c r="P18" s="240">
        <v>0</v>
      </c>
      <c r="Q18" s="240">
        <v>0</v>
      </c>
      <c r="R18" s="31">
        <f t="shared" si="0"/>
        <v>0</v>
      </c>
      <c r="S18" s="240">
        <v>0</v>
      </c>
      <c r="T18" s="240"/>
      <c r="U18" s="242">
        <f>SUM(F18+G18+H18+J18+K18+L18+N18+O18+P18+Q18+S18)</f>
        <v>9.9999999999999995E-7</v>
      </c>
      <c r="V18" s="119">
        <f t="shared" si="3"/>
        <v>0</v>
      </c>
    </row>
    <row r="19" spans="1:22" s="12" customFormat="1" ht="15" x14ac:dyDescent="0.25">
      <c r="A19" s="14"/>
      <c r="B19" s="236"/>
      <c r="C19" s="277"/>
      <c r="D19" s="288" t="str">
        <f>IF(C19="","",F19/C19)</f>
        <v/>
      </c>
      <c r="E19" s="243">
        <f>C19/2080</f>
        <v>0</v>
      </c>
      <c r="F19" s="240">
        <v>9.9999999999999995E-7</v>
      </c>
      <c r="G19" s="240">
        <v>0</v>
      </c>
      <c r="H19" s="240">
        <v>0</v>
      </c>
      <c r="I19" s="30">
        <f t="shared" si="5"/>
        <v>0</v>
      </c>
      <c r="J19" s="240">
        <v>0</v>
      </c>
      <c r="K19" s="240">
        <v>0</v>
      </c>
      <c r="L19" s="240">
        <v>0</v>
      </c>
      <c r="M19" s="31">
        <f>L19/F19</f>
        <v>0</v>
      </c>
      <c r="N19" s="240">
        <v>0</v>
      </c>
      <c r="O19" s="240">
        <v>0</v>
      </c>
      <c r="P19" s="240">
        <v>0</v>
      </c>
      <c r="Q19" s="240">
        <v>0</v>
      </c>
      <c r="R19" s="31">
        <f t="shared" si="0"/>
        <v>0</v>
      </c>
      <c r="S19" s="240">
        <v>0</v>
      </c>
      <c r="T19" s="240"/>
      <c r="U19" s="242">
        <f>SUM(F19+G19+H19+J19+K19+L19+N19+O19+P19+Q19+S19)</f>
        <v>9.9999999999999995E-7</v>
      </c>
      <c r="V19" s="119">
        <f t="shared" si="3"/>
        <v>0</v>
      </c>
    </row>
    <row r="20" spans="1:22" s="12" customFormat="1" ht="15" x14ac:dyDescent="0.25">
      <c r="A20" s="14"/>
      <c r="B20" s="236"/>
      <c r="C20" s="277"/>
      <c r="D20" s="288" t="str">
        <f t="shared" ref="D20:D30" si="8">IF(C20="","",F20/C20)</f>
        <v/>
      </c>
      <c r="E20" s="243">
        <f t="shared" ref="E20:E30" si="9">C20/2080</f>
        <v>0</v>
      </c>
      <c r="F20" s="240">
        <v>9.9999999999999995E-7</v>
      </c>
      <c r="G20" s="240">
        <v>0</v>
      </c>
      <c r="H20" s="240">
        <v>0</v>
      </c>
      <c r="I20" s="30">
        <f t="shared" si="5"/>
        <v>0</v>
      </c>
      <c r="J20" s="240">
        <v>0</v>
      </c>
      <c r="K20" s="240">
        <v>0</v>
      </c>
      <c r="L20" s="240">
        <v>0</v>
      </c>
      <c r="M20" s="31">
        <f t="shared" ref="M20:M30" si="10">L20/F20</f>
        <v>0</v>
      </c>
      <c r="N20" s="240">
        <v>0</v>
      </c>
      <c r="O20" s="240">
        <v>0</v>
      </c>
      <c r="P20" s="240">
        <v>0</v>
      </c>
      <c r="Q20" s="240">
        <v>0</v>
      </c>
      <c r="R20" s="31">
        <f t="shared" si="0"/>
        <v>0</v>
      </c>
      <c r="S20" s="240">
        <v>0</v>
      </c>
      <c r="T20" s="240"/>
      <c r="U20" s="242">
        <f t="shared" ref="U20:U30" si="11">SUM(F20+G20+H20+J20+K20+L20+N20+O20+P20+Q20+S20)</f>
        <v>9.9999999999999995E-7</v>
      </c>
      <c r="V20" s="119">
        <f t="shared" ref="V20:V30" si="12">SUM(C20*E20)</f>
        <v>0</v>
      </c>
    </row>
    <row r="21" spans="1:22" s="12" customFormat="1" ht="15" x14ac:dyDescent="0.25">
      <c r="A21" s="14"/>
      <c r="B21" s="236"/>
      <c r="C21" s="277"/>
      <c r="D21" s="288" t="str">
        <f t="shared" si="8"/>
        <v/>
      </c>
      <c r="E21" s="243">
        <f t="shared" si="9"/>
        <v>0</v>
      </c>
      <c r="F21" s="240">
        <v>9.9999999999999995E-7</v>
      </c>
      <c r="G21" s="240">
        <v>0</v>
      </c>
      <c r="H21" s="240">
        <v>0</v>
      </c>
      <c r="I21" s="30">
        <f t="shared" si="5"/>
        <v>0</v>
      </c>
      <c r="J21" s="240">
        <v>0</v>
      </c>
      <c r="K21" s="240">
        <v>0</v>
      </c>
      <c r="L21" s="240">
        <v>0</v>
      </c>
      <c r="M21" s="31">
        <f t="shared" si="10"/>
        <v>0</v>
      </c>
      <c r="N21" s="240">
        <v>0</v>
      </c>
      <c r="O21" s="240">
        <v>0</v>
      </c>
      <c r="P21" s="240">
        <v>0</v>
      </c>
      <c r="Q21" s="240">
        <v>0</v>
      </c>
      <c r="R21" s="31">
        <f t="shared" si="0"/>
        <v>0</v>
      </c>
      <c r="S21" s="240">
        <v>0</v>
      </c>
      <c r="T21" s="240"/>
      <c r="U21" s="242">
        <f t="shared" si="11"/>
        <v>9.9999999999999995E-7</v>
      </c>
      <c r="V21" s="119">
        <f t="shared" si="12"/>
        <v>0</v>
      </c>
    </row>
    <row r="22" spans="1:22" s="12" customFormat="1" ht="15" x14ac:dyDescent="0.25">
      <c r="A22" s="14"/>
      <c r="B22" s="236"/>
      <c r="C22" s="277"/>
      <c r="D22" s="288" t="str">
        <f t="shared" si="8"/>
        <v/>
      </c>
      <c r="E22" s="243">
        <f t="shared" si="9"/>
        <v>0</v>
      </c>
      <c r="F22" s="240">
        <v>9.9999999999999995E-7</v>
      </c>
      <c r="G22" s="274">
        <v>0</v>
      </c>
      <c r="H22" s="240">
        <v>0</v>
      </c>
      <c r="I22" s="30">
        <f t="shared" si="5"/>
        <v>0</v>
      </c>
      <c r="J22" s="240">
        <v>0</v>
      </c>
      <c r="K22" s="240">
        <v>0</v>
      </c>
      <c r="L22" s="240">
        <v>0</v>
      </c>
      <c r="M22" s="31">
        <f t="shared" si="10"/>
        <v>0</v>
      </c>
      <c r="N22" s="240">
        <v>0</v>
      </c>
      <c r="O22" s="240">
        <v>0</v>
      </c>
      <c r="P22" s="240">
        <v>0</v>
      </c>
      <c r="Q22" s="240">
        <v>0</v>
      </c>
      <c r="R22" s="31">
        <f t="shared" si="0"/>
        <v>0</v>
      </c>
      <c r="S22" s="240">
        <v>0</v>
      </c>
      <c r="T22" s="240"/>
      <c r="U22" s="242">
        <f t="shared" si="11"/>
        <v>9.9999999999999995E-7</v>
      </c>
      <c r="V22" s="119">
        <f t="shared" si="12"/>
        <v>0</v>
      </c>
    </row>
    <row r="23" spans="1:22" s="12" customFormat="1" ht="15" x14ac:dyDescent="0.25">
      <c r="A23" s="14"/>
      <c r="B23" s="236"/>
      <c r="C23" s="277"/>
      <c r="D23" s="288" t="str">
        <f t="shared" si="8"/>
        <v/>
      </c>
      <c r="E23" s="243">
        <f t="shared" si="9"/>
        <v>0</v>
      </c>
      <c r="F23" s="240">
        <v>9.9999999999999995E-7</v>
      </c>
      <c r="G23" s="240">
        <v>0</v>
      </c>
      <c r="H23" s="240">
        <v>0</v>
      </c>
      <c r="I23" s="30">
        <f t="shared" si="5"/>
        <v>0</v>
      </c>
      <c r="J23" s="240">
        <v>0</v>
      </c>
      <c r="K23" s="240">
        <v>0</v>
      </c>
      <c r="L23" s="240">
        <v>0</v>
      </c>
      <c r="M23" s="31">
        <f t="shared" si="10"/>
        <v>0</v>
      </c>
      <c r="N23" s="240">
        <v>0</v>
      </c>
      <c r="O23" s="240">
        <v>0</v>
      </c>
      <c r="P23" s="240">
        <v>0</v>
      </c>
      <c r="Q23" s="240">
        <v>0</v>
      </c>
      <c r="R23" s="31">
        <f t="shared" si="0"/>
        <v>0</v>
      </c>
      <c r="S23" s="240">
        <v>0</v>
      </c>
      <c r="T23" s="240"/>
      <c r="U23" s="242">
        <f t="shared" si="11"/>
        <v>9.9999999999999995E-7</v>
      </c>
      <c r="V23" s="119">
        <f t="shared" si="12"/>
        <v>0</v>
      </c>
    </row>
    <row r="24" spans="1:22" s="12" customFormat="1" ht="15" x14ac:dyDescent="0.25">
      <c r="A24" s="14"/>
      <c r="B24" s="236"/>
      <c r="C24" s="277"/>
      <c r="D24" s="288" t="str">
        <f t="shared" si="8"/>
        <v/>
      </c>
      <c r="E24" s="243">
        <f t="shared" si="9"/>
        <v>0</v>
      </c>
      <c r="F24" s="240">
        <v>9.9999999999999995E-7</v>
      </c>
      <c r="G24" s="240">
        <v>0</v>
      </c>
      <c r="H24" s="240">
        <v>0</v>
      </c>
      <c r="I24" s="30">
        <f t="shared" si="5"/>
        <v>0</v>
      </c>
      <c r="J24" s="240">
        <v>0</v>
      </c>
      <c r="K24" s="240">
        <v>0</v>
      </c>
      <c r="L24" s="240">
        <v>0</v>
      </c>
      <c r="M24" s="31">
        <f t="shared" si="10"/>
        <v>0</v>
      </c>
      <c r="N24" s="240">
        <v>0</v>
      </c>
      <c r="O24" s="240">
        <v>0</v>
      </c>
      <c r="P24" s="240">
        <v>0</v>
      </c>
      <c r="Q24" s="240">
        <v>0</v>
      </c>
      <c r="R24" s="31">
        <f>SUM(Q24/(Q24+F24))</f>
        <v>0</v>
      </c>
      <c r="S24" s="240">
        <v>0</v>
      </c>
      <c r="T24" s="240"/>
      <c r="U24" s="242">
        <f t="shared" si="11"/>
        <v>9.9999999999999995E-7</v>
      </c>
      <c r="V24" s="119">
        <f t="shared" si="12"/>
        <v>0</v>
      </c>
    </row>
    <row r="25" spans="1:22" s="12" customFormat="1" ht="15" x14ac:dyDescent="0.25">
      <c r="A25" s="14"/>
      <c r="B25" s="236"/>
      <c r="C25" s="277"/>
      <c r="D25" s="288" t="str">
        <f t="shared" si="8"/>
        <v/>
      </c>
      <c r="E25" s="243">
        <f t="shared" si="9"/>
        <v>0</v>
      </c>
      <c r="F25" s="240">
        <v>9.9999999999999995E-7</v>
      </c>
      <c r="G25" s="240">
        <v>0</v>
      </c>
      <c r="H25" s="240">
        <v>0</v>
      </c>
      <c r="I25" s="30">
        <f t="shared" si="5"/>
        <v>0</v>
      </c>
      <c r="J25" s="240">
        <v>0</v>
      </c>
      <c r="K25" s="240">
        <v>0</v>
      </c>
      <c r="L25" s="240">
        <v>0</v>
      </c>
      <c r="M25" s="31">
        <f t="shared" si="10"/>
        <v>0</v>
      </c>
      <c r="N25" s="240">
        <v>0</v>
      </c>
      <c r="O25" s="240">
        <v>0</v>
      </c>
      <c r="P25" s="240">
        <v>0</v>
      </c>
      <c r="Q25" s="240">
        <v>0</v>
      </c>
      <c r="R25" s="31">
        <f t="shared" si="0"/>
        <v>0</v>
      </c>
      <c r="S25" s="240">
        <v>0</v>
      </c>
      <c r="T25" s="240"/>
      <c r="U25" s="242">
        <f t="shared" si="11"/>
        <v>9.9999999999999995E-7</v>
      </c>
      <c r="V25" s="119">
        <f t="shared" si="12"/>
        <v>0</v>
      </c>
    </row>
    <row r="26" spans="1:22" s="12" customFormat="1" ht="15" x14ac:dyDescent="0.25">
      <c r="A26" s="14"/>
      <c r="B26" s="236"/>
      <c r="C26" s="277"/>
      <c r="D26" s="288" t="str">
        <f t="shared" si="8"/>
        <v/>
      </c>
      <c r="E26" s="243">
        <f t="shared" si="9"/>
        <v>0</v>
      </c>
      <c r="F26" s="240">
        <v>9.9999999999999995E-7</v>
      </c>
      <c r="G26" s="240">
        <v>0</v>
      </c>
      <c r="H26" s="240">
        <v>0</v>
      </c>
      <c r="I26" s="30">
        <f t="shared" si="5"/>
        <v>0</v>
      </c>
      <c r="J26" s="240">
        <v>0</v>
      </c>
      <c r="K26" s="240">
        <v>0</v>
      </c>
      <c r="L26" s="240">
        <v>0</v>
      </c>
      <c r="M26" s="31">
        <f t="shared" si="10"/>
        <v>0</v>
      </c>
      <c r="N26" s="240">
        <v>0</v>
      </c>
      <c r="O26" s="240">
        <v>0</v>
      </c>
      <c r="P26" s="240">
        <v>0</v>
      </c>
      <c r="Q26" s="240">
        <v>0</v>
      </c>
      <c r="R26" s="31">
        <f t="shared" si="0"/>
        <v>0</v>
      </c>
      <c r="S26" s="240">
        <v>0</v>
      </c>
      <c r="T26" s="240"/>
      <c r="U26" s="242">
        <f t="shared" si="11"/>
        <v>9.9999999999999995E-7</v>
      </c>
      <c r="V26" s="119">
        <f t="shared" si="12"/>
        <v>0</v>
      </c>
    </row>
    <row r="27" spans="1:22" s="12" customFormat="1" ht="15" x14ac:dyDescent="0.25">
      <c r="A27" s="14"/>
      <c r="B27" s="236"/>
      <c r="C27" s="277"/>
      <c r="D27" s="288" t="str">
        <f t="shared" si="8"/>
        <v/>
      </c>
      <c r="E27" s="243">
        <f t="shared" si="9"/>
        <v>0</v>
      </c>
      <c r="F27" s="240">
        <v>9.9999999999999995E-7</v>
      </c>
      <c r="G27" s="274">
        <v>0</v>
      </c>
      <c r="H27" s="240">
        <v>0</v>
      </c>
      <c r="I27" s="30">
        <f t="shared" si="5"/>
        <v>0</v>
      </c>
      <c r="J27" s="240">
        <v>0</v>
      </c>
      <c r="K27" s="240">
        <v>0</v>
      </c>
      <c r="L27" s="240">
        <v>0</v>
      </c>
      <c r="M27" s="31">
        <f t="shared" si="10"/>
        <v>0</v>
      </c>
      <c r="N27" s="240">
        <v>0</v>
      </c>
      <c r="O27" s="240">
        <v>0</v>
      </c>
      <c r="P27" s="240">
        <v>0</v>
      </c>
      <c r="Q27" s="240">
        <v>0</v>
      </c>
      <c r="R27" s="31">
        <f t="shared" si="0"/>
        <v>0</v>
      </c>
      <c r="S27" s="240">
        <v>0</v>
      </c>
      <c r="T27" s="240"/>
      <c r="U27" s="242">
        <f t="shared" si="11"/>
        <v>9.9999999999999995E-7</v>
      </c>
      <c r="V27" s="119">
        <f t="shared" si="12"/>
        <v>0</v>
      </c>
    </row>
    <row r="28" spans="1:22" s="12" customFormat="1" ht="15" x14ac:dyDescent="0.25">
      <c r="A28" s="14"/>
      <c r="B28" s="236"/>
      <c r="C28" s="277"/>
      <c r="D28" s="288" t="str">
        <f t="shared" si="8"/>
        <v/>
      </c>
      <c r="E28" s="243">
        <f t="shared" si="9"/>
        <v>0</v>
      </c>
      <c r="F28" s="240">
        <v>9.9999999999999995E-7</v>
      </c>
      <c r="G28" s="240">
        <v>0</v>
      </c>
      <c r="H28" s="240">
        <v>0</v>
      </c>
      <c r="I28" s="30">
        <f t="shared" si="5"/>
        <v>0</v>
      </c>
      <c r="J28" s="240">
        <v>0</v>
      </c>
      <c r="K28" s="240">
        <v>0</v>
      </c>
      <c r="L28" s="240">
        <v>0</v>
      </c>
      <c r="M28" s="31">
        <f t="shared" si="10"/>
        <v>0</v>
      </c>
      <c r="N28" s="240">
        <v>0</v>
      </c>
      <c r="O28" s="240">
        <v>0</v>
      </c>
      <c r="P28" s="240">
        <v>0</v>
      </c>
      <c r="Q28" s="240">
        <v>0</v>
      </c>
      <c r="R28" s="31">
        <f t="shared" si="0"/>
        <v>0</v>
      </c>
      <c r="S28" s="240">
        <v>0</v>
      </c>
      <c r="T28" s="240"/>
      <c r="U28" s="242">
        <f t="shared" si="11"/>
        <v>9.9999999999999995E-7</v>
      </c>
      <c r="V28" s="119">
        <f t="shared" si="12"/>
        <v>0</v>
      </c>
    </row>
    <row r="29" spans="1:22" s="12" customFormat="1" ht="15" x14ac:dyDescent="0.25">
      <c r="A29" s="14"/>
      <c r="B29" s="236"/>
      <c r="C29" s="277"/>
      <c r="D29" s="288" t="str">
        <f t="shared" si="8"/>
        <v/>
      </c>
      <c r="E29" s="243">
        <f t="shared" si="9"/>
        <v>0</v>
      </c>
      <c r="F29" s="240">
        <v>9.9999999999999995E-7</v>
      </c>
      <c r="G29" s="240">
        <v>0</v>
      </c>
      <c r="H29" s="240">
        <v>0</v>
      </c>
      <c r="I29" s="30">
        <f t="shared" si="5"/>
        <v>0</v>
      </c>
      <c r="J29" s="240">
        <v>0</v>
      </c>
      <c r="K29" s="240">
        <v>0</v>
      </c>
      <c r="L29" s="240">
        <v>0</v>
      </c>
      <c r="M29" s="31">
        <f t="shared" si="10"/>
        <v>0</v>
      </c>
      <c r="N29" s="240">
        <v>0</v>
      </c>
      <c r="O29" s="240">
        <v>0</v>
      </c>
      <c r="P29" s="240">
        <v>0</v>
      </c>
      <c r="Q29" s="240">
        <v>0</v>
      </c>
      <c r="R29" s="31">
        <f t="shared" si="0"/>
        <v>0</v>
      </c>
      <c r="S29" s="240">
        <v>0</v>
      </c>
      <c r="T29" s="240"/>
      <c r="U29" s="242">
        <f t="shared" si="11"/>
        <v>9.9999999999999995E-7</v>
      </c>
      <c r="V29" s="119">
        <f t="shared" si="12"/>
        <v>0</v>
      </c>
    </row>
    <row r="30" spans="1:22" s="12" customFormat="1" ht="15" x14ac:dyDescent="0.25">
      <c r="A30" s="14"/>
      <c r="B30" s="236"/>
      <c r="C30" s="277"/>
      <c r="D30" s="288" t="str">
        <f t="shared" si="8"/>
        <v/>
      </c>
      <c r="E30" s="243">
        <f t="shared" si="9"/>
        <v>0</v>
      </c>
      <c r="F30" s="240">
        <v>9.9999999999999995E-7</v>
      </c>
      <c r="G30" s="240">
        <v>0</v>
      </c>
      <c r="H30" s="240">
        <v>0</v>
      </c>
      <c r="I30" s="30">
        <f t="shared" si="5"/>
        <v>0</v>
      </c>
      <c r="J30" s="240">
        <v>0</v>
      </c>
      <c r="K30" s="240">
        <v>0</v>
      </c>
      <c r="L30" s="240">
        <v>0</v>
      </c>
      <c r="M30" s="31">
        <f t="shared" si="10"/>
        <v>0</v>
      </c>
      <c r="N30" s="240">
        <v>0</v>
      </c>
      <c r="O30" s="240">
        <v>0</v>
      </c>
      <c r="P30" s="240">
        <v>0</v>
      </c>
      <c r="Q30" s="240">
        <v>0</v>
      </c>
      <c r="R30" s="31">
        <f t="shared" si="0"/>
        <v>0</v>
      </c>
      <c r="S30" s="240">
        <v>0</v>
      </c>
      <c r="T30" s="240"/>
      <c r="U30" s="242">
        <f t="shared" si="11"/>
        <v>9.9999999999999995E-7</v>
      </c>
      <c r="V30" s="119">
        <f t="shared" si="12"/>
        <v>0</v>
      </c>
    </row>
    <row r="31" spans="1:22" s="12" customFormat="1" ht="15" x14ac:dyDescent="0.25">
      <c r="A31" s="14"/>
      <c r="B31" s="236"/>
      <c r="C31" s="277"/>
      <c r="D31" s="288" t="str">
        <f>IF(C31="","",F31/C31)</f>
        <v/>
      </c>
      <c r="E31" s="243">
        <f>C31/2080</f>
        <v>0</v>
      </c>
      <c r="F31" s="240">
        <v>9.9999999999999995E-7</v>
      </c>
      <c r="G31" s="240">
        <v>0</v>
      </c>
      <c r="H31" s="240">
        <v>0</v>
      </c>
      <c r="I31" s="30">
        <f t="shared" si="5"/>
        <v>0</v>
      </c>
      <c r="J31" s="240">
        <v>0</v>
      </c>
      <c r="K31" s="240">
        <v>0</v>
      </c>
      <c r="L31" s="240">
        <v>0</v>
      </c>
      <c r="M31" s="31">
        <f>L31/F31</f>
        <v>0</v>
      </c>
      <c r="N31" s="240">
        <v>0</v>
      </c>
      <c r="O31" s="240">
        <v>0</v>
      </c>
      <c r="P31" s="240">
        <v>0</v>
      </c>
      <c r="Q31" s="240">
        <v>0</v>
      </c>
      <c r="R31" s="31">
        <f t="shared" si="0"/>
        <v>0</v>
      </c>
      <c r="S31" s="240">
        <v>0</v>
      </c>
      <c r="T31" s="240"/>
      <c r="U31" s="242">
        <f>SUM(F31+G31+H31+J31+K31+L31+N31+O31+P31+Q31+S31)</f>
        <v>9.9999999999999995E-7</v>
      </c>
      <c r="V31" s="119">
        <f t="shared" si="3"/>
        <v>0</v>
      </c>
    </row>
    <row r="32" spans="1:22" s="12" customFormat="1" ht="15" x14ac:dyDescent="0.25">
      <c r="A32" s="14"/>
      <c r="B32" s="236"/>
      <c r="C32" s="277"/>
      <c r="D32" s="288" t="str">
        <f>IF(C32="","",F32/C32)</f>
        <v/>
      </c>
      <c r="E32" s="243">
        <f>C32/2080</f>
        <v>0</v>
      </c>
      <c r="F32" s="240">
        <v>9.9999999999999995E-7</v>
      </c>
      <c r="G32" s="274">
        <v>0</v>
      </c>
      <c r="H32" s="240">
        <v>0</v>
      </c>
      <c r="I32" s="30">
        <f t="shared" si="5"/>
        <v>0</v>
      </c>
      <c r="J32" s="240">
        <v>0</v>
      </c>
      <c r="K32" s="240">
        <v>0</v>
      </c>
      <c r="L32" s="240">
        <v>0</v>
      </c>
      <c r="M32" s="31">
        <f>L32/F32</f>
        <v>0</v>
      </c>
      <c r="N32" s="240">
        <v>0</v>
      </c>
      <c r="O32" s="240">
        <v>0</v>
      </c>
      <c r="P32" s="240">
        <v>0</v>
      </c>
      <c r="Q32" s="240">
        <v>0</v>
      </c>
      <c r="R32" s="31">
        <f t="shared" si="0"/>
        <v>0</v>
      </c>
      <c r="S32" s="240">
        <v>0</v>
      </c>
      <c r="T32" s="240"/>
      <c r="U32" s="242">
        <f>SUM(F32+G32+H32+J32+K32+L32+N32+O32+P32+Q32+S32)</f>
        <v>9.9999999999999995E-7</v>
      </c>
      <c r="V32" s="119">
        <f t="shared" si="3"/>
        <v>0</v>
      </c>
    </row>
    <row r="33" spans="1:22" s="12" customFormat="1" ht="15" x14ac:dyDescent="0.25">
      <c r="A33" s="14"/>
      <c r="B33" s="236"/>
      <c r="C33" s="277"/>
      <c r="D33" s="288" t="str">
        <f>IF(C33="","",F33/C33)</f>
        <v/>
      </c>
      <c r="E33" s="243">
        <f>C33/2080</f>
        <v>0</v>
      </c>
      <c r="F33" s="240">
        <v>9.9999999999999995E-7</v>
      </c>
      <c r="G33" s="240">
        <v>0</v>
      </c>
      <c r="H33" s="240">
        <v>0</v>
      </c>
      <c r="I33" s="30">
        <f t="shared" si="5"/>
        <v>0</v>
      </c>
      <c r="J33" s="240">
        <v>0</v>
      </c>
      <c r="K33" s="240">
        <v>0</v>
      </c>
      <c r="L33" s="240">
        <v>0</v>
      </c>
      <c r="M33" s="31">
        <f>L33/F33</f>
        <v>0</v>
      </c>
      <c r="N33" s="240">
        <v>0</v>
      </c>
      <c r="O33" s="240">
        <v>0</v>
      </c>
      <c r="P33" s="240">
        <v>0</v>
      </c>
      <c r="Q33" s="240">
        <v>0</v>
      </c>
      <c r="R33" s="31">
        <f t="shared" si="0"/>
        <v>0</v>
      </c>
      <c r="S33" s="240">
        <v>0</v>
      </c>
      <c r="T33" s="240"/>
      <c r="U33" s="242">
        <f>SUM(F33+G33+H33+J33+K33+L33+N33+O33+P33+Q33+S33)</f>
        <v>9.9999999999999995E-7</v>
      </c>
      <c r="V33" s="119">
        <f t="shared" si="3"/>
        <v>0</v>
      </c>
    </row>
    <row r="34" spans="1:22" s="12" customFormat="1" ht="15" x14ac:dyDescent="0.25">
      <c r="A34" s="14"/>
      <c r="B34" s="236"/>
      <c r="C34" s="277"/>
      <c r="D34" s="288" t="str">
        <f>IF(C34="","",F34/C34)</f>
        <v/>
      </c>
      <c r="E34" s="243">
        <f>C34/2080</f>
        <v>0</v>
      </c>
      <c r="F34" s="240">
        <v>9.9999999999999995E-7</v>
      </c>
      <c r="G34" s="240">
        <v>0</v>
      </c>
      <c r="H34" s="240">
        <v>0</v>
      </c>
      <c r="I34" s="30">
        <f t="shared" si="5"/>
        <v>0</v>
      </c>
      <c r="J34" s="240">
        <v>0</v>
      </c>
      <c r="K34" s="240">
        <v>0</v>
      </c>
      <c r="L34" s="240">
        <v>0</v>
      </c>
      <c r="M34" s="31">
        <f>L34/F34</f>
        <v>0</v>
      </c>
      <c r="N34" s="240">
        <v>0</v>
      </c>
      <c r="O34" s="240">
        <v>0</v>
      </c>
      <c r="P34" s="240">
        <v>0</v>
      </c>
      <c r="Q34" s="240">
        <v>0</v>
      </c>
      <c r="R34" s="31">
        <f t="shared" si="0"/>
        <v>0</v>
      </c>
      <c r="S34" s="240">
        <v>0</v>
      </c>
      <c r="T34" s="240"/>
      <c r="U34" s="242">
        <f>SUM(F34+G34+H34+J34+K34+L34+N34+O34+P34+Q34+S34)</f>
        <v>9.9999999999999995E-7</v>
      </c>
      <c r="V34" s="119">
        <f t="shared" si="3"/>
        <v>0</v>
      </c>
    </row>
    <row r="35" spans="1:22" s="12" customFormat="1" ht="15" x14ac:dyDescent="0.25">
      <c r="A35" s="14"/>
      <c r="B35" s="236"/>
      <c r="C35" s="277"/>
      <c r="D35" s="288" t="str">
        <f>IF(C35="","",F35/C35)</f>
        <v/>
      </c>
      <c r="E35" s="243">
        <f>C35/2080</f>
        <v>0</v>
      </c>
      <c r="F35" s="240">
        <v>9.9999999999999995E-7</v>
      </c>
      <c r="G35" s="240">
        <v>0</v>
      </c>
      <c r="H35" s="240">
        <v>0</v>
      </c>
      <c r="I35" s="51">
        <f>H35/F35</f>
        <v>0</v>
      </c>
      <c r="J35" s="240">
        <v>0</v>
      </c>
      <c r="K35" s="240">
        <v>0</v>
      </c>
      <c r="L35" s="240">
        <v>0</v>
      </c>
      <c r="M35" s="31">
        <f>L35/F35</f>
        <v>0</v>
      </c>
      <c r="N35" s="240">
        <v>0</v>
      </c>
      <c r="O35" s="240">
        <v>0</v>
      </c>
      <c r="P35" s="240">
        <v>0</v>
      </c>
      <c r="Q35" s="240">
        <v>0</v>
      </c>
      <c r="R35" s="31">
        <f>SUM(Q35/(Q35+F35))</f>
        <v>0</v>
      </c>
      <c r="S35" s="240">
        <v>0</v>
      </c>
      <c r="T35" s="240"/>
      <c r="U35" s="242">
        <f>SUM(F35+G35+H35+J35+K35+L35+N35+O35+P35+Q35+S35)</f>
        <v>9.9999999999999995E-7</v>
      </c>
      <c r="V35" s="119">
        <f t="shared" si="3"/>
        <v>0</v>
      </c>
    </row>
    <row r="36" spans="1:22" s="12" customFormat="1" ht="15" x14ac:dyDescent="0.25">
      <c r="A36" s="14"/>
      <c r="B36" s="236"/>
      <c r="C36" s="277"/>
      <c r="D36" s="288" t="str">
        <f t="shared" si="6"/>
        <v/>
      </c>
      <c r="E36" s="243">
        <f t="shared" si="4"/>
        <v>0</v>
      </c>
      <c r="F36" s="240">
        <v>9.9999999999999995E-7</v>
      </c>
      <c r="G36" s="240">
        <v>0</v>
      </c>
      <c r="H36" s="240">
        <v>0</v>
      </c>
      <c r="I36" s="30">
        <f>H36/F36</f>
        <v>0</v>
      </c>
      <c r="J36" s="240">
        <v>0</v>
      </c>
      <c r="K36" s="240">
        <v>0</v>
      </c>
      <c r="L36" s="240">
        <v>0</v>
      </c>
      <c r="M36" s="31">
        <f t="shared" si="7"/>
        <v>0</v>
      </c>
      <c r="N36" s="240">
        <v>0</v>
      </c>
      <c r="O36" s="240">
        <v>0</v>
      </c>
      <c r="P36" s="240">
        <v>0</v>
      </c>
      <c r="Q36" s="240">
        <v>0</v>
      </c>
      <c r="R36" s="31">
        <f t="shared" si="0"/>
        <v>0</v>
      </c>
      <c r="S36" s="240">
        <v>0</v>
      </c>
      <c r="T36" s="240"/>
      <c r="U36" s="242">
        <f t="shared" si="2"/>
        <v>9.9999999999999995E-7</v>
      </c>
      <c r="V36" s="119">
        <f t="shared" si="3"/>
        <v>0</v>
      </c>
    </row>
    <row r="37" spans="1:22" s="12" customFormat="1" ht="15" x14ac:dyDescent="0.25">
      <c r="A37" s="14"/>
      <c r="B37" s="236"/>
      <c r="C37" s="277"/>
      <c r="D37" s="288" t="str">
        <f t="shared" si="6"/>
        <v/>
      </c>
      <c r="E37" s="243">
        <f t="shared" si="4"/>
        <v>0</v>
      </c>
      <c r="F37" s="240">
        <v>9.9999999999999995E-7</v>
      </c>
      <c r="G37" s="274">
        <v>0</v>
      </c>
      <c r="H37" s="240">
        <v>0</v>
      </c>
      <c r="I37" s="30">
        <f t="shared" ref="I37:I53" si="13">H37/F37</f>
        <v>0</v>
      </c>
      <c r="J37" s="240">
        <v>0</v>
      </c>
      <c r="K37" s="240">
        <v>0</v>
      </c>
      <c r="L37" s="240">
        <v>0</v>
      </c>
      <c r="M37" s="31">
        <f t="shared" si="7"/>
        <v>0</v>
      </c>
      <c r="N37" s="240">
        <v>0</v>
      </c>
      <c r="O37" s="240">
        <v>0</v>
      </c>
      <c r="P37" s="240">
        <v>0</v>
      </c>
      <c r="Q37" s="240">
        <v>0</v>
      </c>
      <c r="R37" s="31">
        <f t="shared" si="0"/>
        <v>0</v>
      </c>
      <c r="S37" s="240">
        <v>0</v>
      </c>
      <c r="T37" s="240"/>
      <c r="U37" s="242">
        <f t="shared" si="2"/>
        <v>9.9999999999999995E-7</v>
      </c>
      <c r="V37" s="119">
        <f t="shared" si="3"/>
        <v>0</v>
      </c>
    </row>
    <row r="38" spans="1:22" s="12" customFormat="1" ht="15" x14ac:dyDescent="0.25">
      <c r="A38" s="14"/>
      <c r="B38" s="236"/>
      <c r="C38" s="277"/>
      <c r="D38" s="288" t="str">
        <f t="shared" si="6"/>
        <v/>
      </c>
      <c r="E38" s="243">
        <f t="shared" si="4"/>
        <v>0</v>
      </c>
      <c r="F38" s="240">
        <v>9.9999999999999995E-7</v>
      </c>
      <c r="G38" s="240">
        <v>0</v>
      </c>
      <c r="H38" s="240">
        <v>0</v>
      </c>
      <c r="I38" s="30">
        <f t="shared" si="13"/>
        <v>0</v>
      </c>
      <c r="J38" s="240">
        <v>0</v>
      </c>
      <c r="K38" s="240">
        <v>0</v>
      </c>
      <c r="L38" s="240">
        <v>0</v>
      </c>
      <c r="M38" s="31">
        <f t="shared" si="7"/>
        <v>0</v>
      </c>
      <c r="N38" s="240">
        <v>0</v>
      </c>
      <c r="O38" s="240">
        <v>0</v>
      </c>
      <c r="P38" s="240">
        <v>0</v>
      </c>
      <c r="Q38" s="240">
        <v>0</v>
      </c>
      <c r="R38" s="31">
        <f t="shared" si="0"/>
        <v>0</v>
      </c>
      <c r="S38" s="240">
        <v>0</v>
      </c>
      <c r="T38" s="240"/>
      <c r="U38" s="242">
        <f t="shared" si="2"/>
        <v>9.9999999999999995E-7</v>
      </c>
      <c r="V38" s="119">
        <f t="shared" si="3"/>
        <v>0</v>
      </c>
    </row>
    <row r="39" spans="1:22" s="12" customFormat="1" ht="15" x14ac:dyDescent="0.25">
      <c r="A39" s="14"/>
      <c r="B39" s="236"/>
      <c r="C39" s="277"/>
      <c r="D39" s="288" t="str">
        <f t="shared" si="6"/>
        <v/>
      </c>
      <c r="E39" s="243">
        <f t="shared" si="4"/>
        <v>0</v>
      </c>
      <c r="F39" s="240">
        <v>9.9999999999999995E-7</v>
      </c>
      <c r="G39" s="240">
        <v>0</v>
      </c>
      <c r="H39" s="240">
        <v>0</v>
      </c>
      <c r="I39" s="30">
        <f t="shared" si="13"/>
        <v>0</v>
      </c>
      <c r="J39" s="240">
        <v>0</v>
      </c>
      <c r="K39" s="240">
        <v>0</v>
      </c>
      <c r="L39" s="240">
        <v>0</v>
      </c>
      <c r="M39" s="31">
        <f t="shared" si="7"/>
        <v>0</v>
      </c>
      <c r="N39" s="240">
        <v>0</v>
      </c>
      <c r="O39" s="240">
        <v>0</v>
      </c>
      <c r="P39" s="240">
        <v>0</v>
      </c>
      <c r="Q39" s="240">
        <v>0</v>
      </c>
      <c r="R39" s="31">
        <f t="shared" si="0"/>
        <v>0</v>
      </c>
      <c r="S39" s="240">
        <v>0</v>
      </c>
      <c r="T39" s="240"/>
      <c r="U39" s="242">
        <f t="shared" si="2"/>
        <v>9.9999999999999995E-7</v>
      </c>
      <c r="V39" s="119">
        <f t="shared" si="3"/>
        <v>0</v>
      </c>
    </row>
    <row r="40" spans="1:22" s="12" customFormat="1" ht="15" x14ac:dyDescent="0.25">
      <c r="A40" s="14"/>
      <c r="B40" s="236"/>
      <c r="C40" s="277"/>
      <c r="D40" s="288" t="str">
        <f t="shared" si="6"/>
        <v/>
      </c>
      <c r="E40" s="243">
        <f t="shared" si="4"/>
        <v>0</v>
      </c>
      <c r="F40" s="240">
        <v>9.9999999999999995E-7</v>
      </c>
      <c r="G40" s="240">
        <v>0</v>
      </c>
      <c r="H40" s="240">
        <v>0</v>
      </c>
      <c r="I40" s="30">
        <f t="shared" si="13"/>
        <v>0</v>
      </c>
      <c r="J40" s="240">
        <v>0</v>
      </c>
      <c r="K40" s="240">
        <v>0</v>
      </c>
      <c r="L40" s="240">
        <v>0</v>
      </c>
      <c r="M40" s="31">
        <f t="shared" si="7"/>
        <v>0</v>
      </c>
      <c r="N40" s="240">
        <v>0</v>
      </c>
      <c r="O40" s="240">
        <v>0</v>
      </c>
      <c r="P40" s="240">
        <v>0</v>
      </c>
      <c r="Q40" s="240">
        <v>0</v>
      </c>
      <c r="R40" s="31">
        <f t="shared" si="0"/>
        <v>0</v>
      </c>
      <c r="S40" s="240">
        <v>0</v>
      </c>
      <c r="T40" s="240"/>
      <c r="U40" s="242">
        <f t="shared" si="2"/>
        <v>9.9999999999999995E-7</v>
      </c>
      <c r="V40" s="119">
        <f t="shared" si="3"/>
        <v>0</v>
      </c>
    </row>
    <row r="41" spans="1:22" s="12" customFormat="1" ht="15" x14ac:dyDescent="0.25">
      <c r="A41" s="14"/>
      <c r="B41" s="236"/>
      <c r="C41" s="277"/>
      <c r="D41" s="288" t="str">
        <f t="shared" si="6"/>
        <v/>
      </c>
      <c r="E41" s="243">
        <f t="shared" si="4"/>
        <v>0</v>
      </c>
      <c r="F41" s="240">
        <v>9.9999999999999995E-7</v>
      </c>
      <c r="G41" s="240">
        <v>0</v>
      </c>
      <c r="H41" s="240">
        <v>0</v>
      </c>
      <c r="I41" s="30">
        <f t="shared" si="13"/>
        <v>0</v>
      </c>
      <c r="J41" s="240">
        <v>0</v>
      </c>
      <c r="K41" s="240">
        <v>0</v>
      </c>
      <c r="L41" s="240">
        <v>0</v>
      </c>
      <c r="M41" s="31">
        <f t="shared" si="7"/>
        <v>0</v>
      </c>
      <c r="N41" s="240">
        <v>0</v>
      </c>
      <c r="O41" s="240">
        <v>0</v>
      </c>
      <c r="P41" s="240">
        <v>0</v>
      </c>
      <c r="Q41" s="240">
        <v>0</v>
      </c>
      <c r="R41" s="31">
        <f t="shared" si="0"/>
        <v>0</v>
      </c>
      <c r="S41" s="240">
        <v>0</v>
      </c>
      <c r="T41" s="240"/>
      <c r="U41" s="242">
        <f t="shared" si="2"/>
        <v>9.9999999999999995E-7</v>
      </c>
      <c r="V41" s="119">
        <f t="shared" si="3"/>
        <v>0</v>
      </c>
    </row>
    <row r="42" spans="1:22" s="12" customFormat="1" ht="15" x14ac:dyDescent="0.25">
      <c r="A42" s="14"/>
      <c r="B42" s="236"/>
      <c r="C42" s="277"/>
      <c r="D42" s="288" t="str">
        <f t="shared" si="6"/>
        <v/>
      </c>
      <c r="E42" s="243">
        <f t="shared" si="4"/>
        <v>0</v>
      </c>
      <c r="F42" s="240">
        <v>9.9999999999999995E-7</v>
      </c>
      <c r="G42" s="274">
        <v>0</v>
      </c>
      <c r="H42" s="240">
        <v>0</v>
      </c>
      <c r="I42" s="30">
        <f t="shared" si="13"/>
        <v>0</v>
      </c>
      <c r="J42" s="240">
        <v>0</v>
      </c>
      <c r="K42" s="240">
        <v>0</v>
      </c>
      <c r="L42" s="240">
        <v>0</v>
      </c>
      <c r="M42" s="31">
        <f t="shared" si="7"/>
        <v>0</v>
      </c>
      <c r="N42" s="240">
        <v>0</v>
      </c>
      <c r="O42" s="240">
        <v>0</v>
      </c>
      <c r="P42" s="240">
        <v>0</v>
      </c>
      <c r="Q42" s="240">
        <v>0</v>
      </c>
      <c r="R42" s="31">
        <f t="shared" si="0"/>
        <v>0</v>
      </c>
      <c r="S42" s="240">
        <v>0</v>
      </c>
      <c r="T42" s="240"/>
      <c r="U42" s="242">
        <f t="shared" si="2"/>
        <v>9.9999999999999995E-7</v>
      </c>
      <c r="V42" s="119">
        <f t="shared" si="3"/>
        <v>0</v>
      </c>
    </row>
    <row r="43" spans="1:22" s="12" customFormat="1" ht="15" x14ac:dyDescent="0.25">
      <c r="A43" s="14"/>
      <c r="B43" s="236"/>
      <c r="C43" s="277"/>
      <c r="D43" s="288" t="str">
        <f t="shared" si="6"/>
        <v/>
      </c>
      <c r="E43" s="243">
        <f t="shared" si="4"/>
        <v>0</v>
      </c>
      <c r="F43" s="240">
        <v>9.9999999999999995E-7</v>
      </c>
      <c r="G43" s="240">
        <v>0</v>
      </c>
      <c r="H43" s="240">
        <v>0</v>
      </c>
      <c r="I43" s="30">
        <f t="shared" si="13"/>
        <v>0</v>
      </c>
      <c r="J43" s="240">
        <v>0</v>
      </c>
      <c r="K43" s="240">
        <v>0</v>
      </c>
      <c r="L43" s="240">
        <v>0</v>
      </c>
      <c r="M43" s="31">
        <f t="shared" si="7"/>
        <v>0</v>
      </c>
      <c r="N43" s="240">
        <v>0</v>
      </c>
      <c r="O43" s="240">
        <v>0</v>
      </c>
      <c r="P43" s="240">
        <v>0</v>
      </c>
      <c r="Q43" s="240">
        <v>0</v>
      </c>
      <c r="R43" s="31">
        <f t="shared" si="0"/>
        <v>0</v>
      </c>
      <c r="S43" s="240">
        <v>0</v>
      </c>
      <c r="T43" s="240"/>
      <c r="U43" s="242">
        <f t="shared" si="2"/>
        <v>9.9999999999999995E-7</v>
      </c>
      <c r="V43" s="119">
        <f t="shared" si="3"/>
        <v>0</v>
      </c>
    </row>
    <row r="44" spans="1:22" s="12" customFormat="1" ht="15" x14ac:dyDescent="0.25">
      <c r="A44" s="14"/>
      <c r="B44" s="236"/>
      <c r="C44" s="277"/>
      <c r="D44" s="288" t="str">
        <f t="shared" si="6"/>
        <v/>
      </c>
      <c r="E44" s="243">
        <f t="shared" si="4"/>
        <v>0</v>
      </c>
      <c r="F44" s="240">
        <v>9.9999999999999995E-7</v>
      </c>
      <c r="G44" s="240">
        <v>0</v>
      </c>
      <c r="H44" s="240">
        <v>0</v>
      </c>
      <c r="I44" s="30">
        <f t="shared" si="13"/>
        <v>0</v>
      </c>
      <c r="J44" s="240">
        <v>0</v>
      </c>
      <c r="K44" s="240">
        <v>0</v>
      </c>
      <c r="L44" s="240">
        <v>0</v>
      </c>
      <c r="M44" s="31">
        <f t="shared" si="7"/>
        <v>0</v>
      </c>
      <c r="N44" s="240">
        <v>0</v>
      </c>
      <c r="O44" s="240">
        <v>0</v>
      </c>
      <c r="P44" s="240">
        <v>0</v>
      </c>
      <c r="Q44" s="240">
        <v>0</v>
      </c>
      <c r="R44" s="31">
        <f t="shared" si="0"/>
        <v>0</v>
      </c>
      <c r="S44" s="240">
        <v>0</v>
      </c>
      <c r="T44" s="240"/>
      <c r="U44" s="242">
        <f t="shared" si="2"/>
        <v>9.9999999999999995E-7</v>
      </c>
      <c r="V44" s="119">
        <f t="shared" si="3"/>
        <v>0</v>
      </c>
    </row>
    <row r="45" spans="1:22" s="12" customFormat="1" ht="15" x14ac:dyDescent="0.25">
      <c r="A45" s="14"/>
      <c r="B45" s="236"/>
      <c r="C45" s="277"/>
      <c r="D45" s="288" t="str">
        <f t="shared" si="6"/>
        <v/>
      </c>
      <c r="E45" s="243">
        <f t="shared" si="4"/>
        <v>0</v>
      </c>
      <c r="F45" s="240">
        <v>9.9999999999999995E-7</v>
      </c>
      <c r="G45" s="240">
        <v>0</v>
      </c>
      <c r="H45" s="240">
        <v>0</v>
      </c>
      <c r="I45" s="30">
        <f t="shared" si="13"/>
        <v>0</v>
      </c>
      <c r="J45" s="240">
        <v>0</v>
      </c>
      <c r="K45" s="240">
        <v>0</v>
      </c>
      <c r="L45" s="240">
        <v>0</v>
      </c>
      <c r="M45" s="31">
        <f t="shared" si="7"/>
        <v>0</v>
      </c>
      <c r="N45" s="240">
        <v>0</v>
      </c>
      <c r="O45" s="240">
        <v>0</v>
      </c>
      <c r="P45" s="240">
        <v>0</v>
      </c>
      <c r="Q45" s="240">
        <v>0</v>
      </c>
      <c r="R45" s="31">
        <f t="shared" si="0"/>
        <v>0</v>
      </c>
      <c r="S45" s="240">
        <v>0</v>
      </c>
      <c r="T45" s="240"/>
      <c r="U45" s="242">
        <f t="shared" si="2"/>
        <v>9.9999999999999995E-7</v>
      </c>
      <c r="V45" s="119">
        <f t="shared" si="3"/>
        <v>0</v>
      </c>
    </row>
    <row r="46" spans="1:22" s="12" customFormat="1" ht="15" x14ac:dyDescent="0.25">
      <c r="A46" s="14"/>
      <c r="B46" s="236"/>
      <c r="C46" s="277"/>
      <c r="D46" s="288" t="str">
        <f t="shared" si="6"/>
        <v/>
      </c>
      <c r="E46" s="243">
        <f t="shared" si="4"/>
        <v>0</v>
      </c>
      <c r="F46" s="240">
        <v>9.9999999999999995E-7</v>
      </c>
      <c r="G46" s="240">
        <v>0</v>
      </c>
      <c r="H46" s="240">
        <v>0</v>
      </c>
      <c r="I46" s="30">
        <f t="shared" si="13"/>
        <v>0</v>
      </c>
      <c r="J46" s="240">
        <v>0</v>
      </c>
      <c r="K46" s="240">
        <v>0</v>
      </c>
      <c r="L46" s="240">
        <v>0</v>
      </c>
      <c r="M46" s="31">
        <f t="shared" si="7"/>
        <v>0</v>
      </c>
      <c r="N46" s="240">
        <v>0</v>
      </c>
      <c r="O46" s="240">
        <v>0</v>
      </c>
      <c r="P46" s="240">
        <v>0</v>
      </c>
      <c r="Q46" s="240">
        <v>0</v>
      </c>
      <c r="R46" s="31">
        <f t="shared" si="0"/>
        <v>0</v>
      </c>
      <c r="S46" s="240">
        <v>0</v>
      </c>
      <c r="T46" s="240"/>
      <c r="U46" s="242">
        <f t="shared" si="2"/>
        <v>9.9999999999999995E-7</v>
      </c>
      <c r="V46" s="119">
        <f t="shared" si="3"/>
        <v>0</v>
      </c>
    </row>
    <row r="47" spans="1:22" s="12" customFormat="1" ht="15" x14ac:dyDescent="0.25">
      <c r="A47" s="14"/>
      <c r="B47" s="236"/>
      <c r="C47" s="277"/>
      <c r="D47" s="288" t="str">
        <f t="shared" si="6"/>
        <v/>
      </c>
      <c r="E47" s="243">
        <f t="shared" si="4"/>
        <v>0</v>
      </c>
      <c r="F47" s="240">
        <v>9.9999999999999995E-7</v>
      </c>
      <c r="G47" s="274">
        <v>0</v>
      </c>
      <c r="H47" s="240">
        <v>0</v>
      </c>
      <c r="I47" s="30">
        <f t="shared" si="13"/>
        <v>0</v>
      </c>
      <c r="J47" s="240">
        <v>0</v>
      </c>
      <c r="K47" s="240">
        <v>0</v>
      </c>
      <c r="L47" s="240">
        <v>0</v>
      </c>
      <c r="M47" s="31">
        <f t="shared" si="7"/>
        <v>0</v>
      </c>
      <c r="N47" s="240">
        <v>0</v>
      </c>
      <c r="O47" s="240">
        <v>0</v>
      </c>
      <c r="P47" s="240">
        <v>0</v>
      </c>
      <c r="Q47" s="240">
        <v>0</v>
      </c>
      <c r="R47" s="31">
        <f t="shared" si="0"/>
        <v>0</v>
      </c>
      <c r="S47" s="240">
        <v>0</v>
      </c>
      <c r="T47" s="240"/>
      <c r="U47" s="242">
        <f t="shared" si="2"/>
        <v>9.9999999999999995E-7</v>
      </c>
      <c r="V47" s="119">
        <f t="shared" si="3"/>
        <v>0</v>
      </c>
    </row>
    <row r="48" spans="1:22" s="12" customFormat="1" ht="15" x14ac:dyDescent="0.25">
      <c r="A48" s="14"/>
      <c r="B48" s="236"/>
      <c r="C48" s="277"/>
      <c r="D48" s="288" t="str">
        <f t="shared" si="6"/>
        <v/>
      </c>
      <c r="E48" s="243">
        <f t="shared" si="4"/>
        <v>0</v>
      </c>
      <c r="F48" s="240">
        <v>9.9999999999999995E-7</v>
      </c>
      <c r="G48" s="240">
        <v>0</v>
      </c>
      <c r="H48" s="240">
        <v>0</v>
      </c>
      <c r="I48" s="30">
        <f t="shared" si="13"/>
        <v>0</v>
      </c>
      <c r="J48" s="240">
        <v>0</v>
      </c>
      <c r="K48" s="240">
        <v>0</v>
      </c>
      <c r="L48" s="240">
        <v>0</v>
      </c>
      <c r="M48" s="31">
        <f t="shared" si="7"/>
        <v>0</v>
      </c>
      <c r="N48" s="240">
        <v>0</v>
      </c>
      <c r="O48" s="240">
        <v>0</v>
      </c>
      <c r="P48" s="240">
        <v>0</v>
      </c>
      <c r="Q48" s="240">
        <v>0</v>
      </c>
      <c r="R48" s="31">
        <f t="shared" si="0"/>
        <v>0</v>
      </c>
      <c r="S48" s="240">
        <v>0</v>
      </c>
      <c r="T48" s="240"/>
      <c r="U48" s="242">
        <f t="shared" si="2"/>
        <v>9.9999999999999995E-7</v>
      </c>
      <c r="V48" s="119">
        <f t="shared" si="3"/>
        <v>0</v>
      </c>
    </row>
    <row r="49" spans="1:22" s="12" customFormat="1" ht="15" x14ac:dyDescent="0.25">
      <c r="A49" s="14"/>
      <c r="B49" s="236"/>
      <c r="C49" s="277"/>
      <c r="D49" s="288" t="str">
        <f t="shared" si="6"/>
        <v/>
      </c>
      <c r="E49" s="243">
        <f t="shared" si="4"/>
        <v>0</v>
      </c>
      <c r="F49" s="240">
        <v>9.9999999999999995E-7</v>
      </c>
      <c r="G49" s="240">
        <v>0</v>
      </c>
      <c r="H49" s="240">
        <v>0</v>
      </c>
      <c r="I49" s="30">
        <f t="shared" si="13"/>
        <v>0</v>
      </c>
      <c r="J49" s="240">
        <v>0</v>
      </c>
      <c r="K49" s="240">
        <v>0</v>
      </c>
      <c r="L49" s="240">
        <v>0</v>
      </c>
      <c r="M49" s="31">
        <f t="shared" si="7"/>
        <v>0</v>
      </c>
      <c r="N49" s="240">
        <v>0</v>
      </c>
      <c r="O49" s="240">
        <v>0</v>
      </c>
      <c r="P49" s="240">
        <v>0</v>
      </c>
      <c r="Q49" s="240">
        <v>0</v>
      </c>
      <c r="R49" s="31">
        <f t="shared" si="0"/>
        <v>0</v>
      </c>
      <c r="S49" s="240">
        <v>0</v>
      </c>
      <c r="T49" s="240"/>
      <c r="U49" s="242">
        <f>SUM(F49+G49+H49+J49+K49+L49+N49+O49+P49+Q49+S49)</f>
        <v>9.9999999999999995E-7</v>
      </c>
      <c r="V49" s="119">
        <f t="shared" si="3"/>
        <v>0</v>
      </c>
    </row>
    <row r="50" spans="1:22" s="12" customFormat="1" ht="15" x14ac:dyDescent="0.25">
      <c r="A50" s="14"/>
      <c r="B50" s="236"/>
      <c r="C50" s="277"/>
      <c r="D50" s="288" t="str">
        <f t="shared" si="6"/>
        <v/>
      </c>
      <c r="E50" s="243">
        <f t="shared" si="4"/>
        <v>0</v>
      </c>
      <c r="F50" s="240">
        <v>9.9999999999999995E-7</v>
      </c>
      <c r="G50" s="240">
        <v>0</v>
      </c>
      <c r="H50" s="240">
        <v>0</v>
      </c>
      <c r="I50" s="30">
        <f t="shared" si="13"/>
        <v>0</v>
      </c>
      <c r="J50" s="240">
        <v>0</v>
      </c>
      <c r="K50" s="240">
        <v>0</v>
      </c>
      <c r="L50" s="240">
        <v>0</v>
      </c>
      <c r="M50" s="31">
        <f t="shared" si="7"/>
        <v>0</v>
      </c>
      <c r="N50" s="240">
        <v>0</v>
      </c>
      <c r="O50" s="240">
        <v>0</v>
      </c>
      <c r="P50" s="240">
        <v>0</v>
      </c>
      <c r="Q50" s="240">
        <v>0</v>
      </c>
      <c r="R50" s="31">
        <f t="shared" si="0"/>
        <v>0</v>
      </c>
      <c r="S50" s="240">
        <v>0</v>
      </c>
      <c r="T50" s="240"/>
      <c r="U50" s="242">
        <f t="shared" si="2"/>
        <v>9.9999999999999995E-7</v>
      </c>
      <c r="V50" s="119">
        <f t="shared" si="3"/>
        <v>0</v>
      </c>
    </row>
    <row r="51" spans="1:22" s="12" customFormat="1" ht="15" x14ac:dyDescent="0.25">
      <c r="A51" s="14"/>
      <c r="B51" s="236"/>
      <c r="C51" s="277"/>
      <c r="D51" s="288" t="str">
        <f t="shared" si="6"/>
        <v/>
      </c>
      <c r="E51" s="243">
        <f t="shared" si="4"/>
        <v>0</v>
      </c>
      <c r="F51" s="240">
        <v>9.9999999999999995E-7</v>
      </c>
      <c r="G51" s="240">
        <v>0</v>
      </c>
      <c r="H51" s="240">
        <v>0</v>
      </c>
      <c r="I51" s="30">
        <f t="shared" si="13"/>
        <v>0</v>
      </c>
      <c r="J51" s="240">
        <v>0</v>
      </c>
      <c r="K51" s="240">
        <v>0</v>
      </c>
      <c r="L51" s="240">
        <v>0</v>
      </c>
      <c r="M51" s="31">
        <f t="shared" si="7"/>
        <v>0</v>
      </c>
      <c r="N51" s="240">
        <v>0</v>
      </c>
      <c r="O51" s="240">
        <v>0</v>
      </c>
      <c r="P51" s="240">
        <v>0</v>
      </c>
      <c r="Q51" s="240">
        <v>0</v>
      </c>
      <c r="R51" s="31">
        <f t="shared" si="0"/>
        <v>0</v>
      </c>
      <c r="S51" s="240">
        <v>0</v>
      </c>
      <c r="T51" s="240"/>
      <c r="U51" s="242">
        <f t="shared" si="2"/>
        <v>9.9999999999999995E-7</v>
      </c>
      <c r="V51" s="119">
        <f t="shared" si="3"/>
        <v>0</v>
      </c>
    </row>
    <row r="52" spans="1:22" s="12" customFormat="1" ht="15" x14ac:dyDescent="0.25">
      <c r="A52" s="14"/>
      <c r="B52" s="236"/>
      <c r="C52" s="277"/>
      <c r="D52" s="288" t="str">
        <f t="shared" si="6"/>
        <v/>
      </c>
      <c r="E52" s="243">
        <f t="shared" si="4"/>
        <v>0</v>
      </c>
      <c r="F52" s="240">
        <v>9.9999999999999995E-7</v>
      </c>
      <c r="G52" s="274">
        <v>0</v>
      </c>
      <c r="H52" s="240">
        <v>0</v>
      </c>
      <c r="I52" s="30">
        <f t="shared" si="13"/>
        <v>0</v>
      </c>
      <c r="J52" s="240">
        <v>0</v>
      </c>
      <c r="K52" s="240">
        <v>0</v>
      </c>
      <c r="L52" s="240">
        <v>0</v>
      </c>
      <c r="M52" s="31">
        <f t="shared" si="7"/>
        <v>0</v>
      </c>
      <c r="N52" s="240">
        <v>0</v>
      </c>
      <c r="O52" s="240">
        <v>0</v>
      </c>
      <c r="P52" s="240">
        <v>0</v>
      </c>
      <c r="Q52" s="240">
        <v>0</v>
      </c>
      <c r="R52" s="31">
        <f t="shared" si="0"/>
        <v>0</v>
      </c>
      <c r="S52" s="240">
        <v>0</v>
      </c>
      <c r="T52" s="240"/>
      <c r="U52" s="242">
        <f t="shared" si="2"/>
        <v>9.9999999999999995E-7</v>
      </c>
      <c r="V52" s="119">
        <f t="shared" si="3"/>
        <v>0</v>
      </c>
    </row>
    <row r="53" spans="1:22" s="12" customFormat="1" ht="15" x14ac:dyDescent="0.25">
      <c r="A53" s="14"/>
      <c r="B53" s="236"/>
      <c r="C53" s="277"/>
      <c r="D53" s="288" t="str">
        <f t="shared" si="6"/>
        <v/>
      </c>
      <c r="E53" s="243">
        <f t="shared" si="4"/>
        <v>0</v>
      </c>
      <c r="F53" s="240">
        <v>9.9999999999999995E-7</v>
      </c>
      <c r="G53" s="240">
        <v>0</v>
      </c>
      <c r="H53" s="240">
        <v>0</v>
      </c>
      <c r="I53" s="30">
        <f t="shared" si="13"/>
        <v>0</v>
      </c>
      <c r="J53" s="240">
        <v>0</v>
      </c>
      <c r="K53" s="240">
        <v>0</v>
      </c>
      <c r="L53" s="240">
        <v>0</v>
      </c>
      <c r="M53" s="31">
        <f t="shared" si="7"/>
        <v>0</v>
      </c>
      <c r="N53" s="240">
        <v>0</v>
      </c>
      <c r="O53" s="240">
        <v>0</v>
      </c>
      <c r="P53" s="240">
        <v>0</v>
      </c>
      <c r="Q53" s="240">
        <v>0</v>
      </c>
      <c r="R53" s="31">
        <f t="shared" si="0"/>
        <v>0</v>
      </c>
      <c r="S53" s="240">
        <v>0</v>
      </c>
      <c r="T53" s="240"/>
      <c r="U53" s="242">
        <f>SUM(F53+G53+H53+J53+K53+L53+N53+O53+P53+Q53+S53)</f>
        <v>9.9999999999999995E-7</v>
      </c>
      <c r="V53" s="119">
        <f t="shared" si="3"/>
        <v>0</v>
      </c>
    </row>
    <row r="54" spans="1:22" s="12" customFormat="1" ht="13.5" thickBot="1" x14ac:dyDescent="0.3">
      <c r="A54" s="14"/>
      <c r="B54" s="88" t="s">
        <v>205</v>
      </c>
      <c r="C54" s="89">
        <f>SUM(C12:C53)</f>
        <v>0</v>
      </c>
      <c r="D54" s="147"/>
      <c r="E54" s="54">
        <f>SUM(E12:E53)</f>
        <v>0</v>
      </c>
      <c r="F54" s="55">
        <f t="shared" ref="F54:Q54" si="14">SUM(F12:F53)</f>
        <v>4.1999999999999977E-5</v>
      </c>
      <c r="G54" s="55">
        <f t="shared" si="14"/>
        <v>0</v>
      </c>
      <c r="H54" s="55">
        <f t="shared" si="14"/>
        <v>0</v>
      </c>
      <c r="I54" s="55"/>
      <c r="J54" s="55">
        <f t="shared" si="14"/>
        <v>0</v>
      </c>
      <c r="K54" s="55">
        <f t="shared" si="14"/>
        <v>0</v>
      </c>
      <c r="L54" s="55">
        <f>SUM(L12:L53)</f>
        <v>0</v>
      </c>
      <c r="M54" s="56"/>
      <c r="N54" s="55">
        <f t="shared" si="14"/>
        <v>0</v>
      </c>
      <c r="O54" s="55">
        <f t="shared" si="14"/>
        <v>0</v>
      </c>
      <c r="P54" s="55">
        <f t="shared" si="14"/>
        <v>0</v>
      </c>
      <c r="Q54" s="55">
        <f t="shared" si="14"/>
        <v>0</v>
      </c>
      <c r="R54" s="56"/>
      <c r="S54" s="55">
        <f>SUM(S12:S53)</f>
        <v>0</v>
      </c>
      <c r="T54" s="55"/>
      <c r="U54" s="57">
        <f>SUM(U12:U53)</f>
        <v>4.1999999999999977E-5</v>
      </c>
      <c r="V54" s="119">
        <f>SUM(C54)</f>
        <v>0</v>
      </c>
    </row>
    <row r="55" spans="1:22" s="12" customFormat="1" ht="13.5" thickBot="1" x14ac:dyDescent="0.3">
      <c r="A55" s="14"/>
      <c r="B55" s="289"/>
      <c r="C55" s="290"/>
      <c r="D55" s="291"/>
      <c r="E55" s="291"/>
      <c r="F55" s="291"/>
      <c r="G55" s="291"/>
      <c r="H55" s="291"/>
      <c r="I55" s="291"/>
      <c r="J55" s="291"/>
      <c r="K55" s="291"/>
      <c r="L55" s="291"/>
      <c r="M55" s="291"/>
      <c r="N55" s="291"/>
      <c r="O55" s="291"/>
      <c r="P55" s="291"/>
      <c r="Q55" s="291"/>
      <c r="R55" s="291"/>
      <c r="S55" s="291"/>
      <c r="T55" s="291"/>
      <c r="U55" s="292"/>
    </row>
    <row r="56" spans="1:22" s="12" customFormat="1" x14ac:dyDescent="0.25">
      <c r="A56" s="14"/>
      <c r="B56" s="463" t="s">
        <v>31</v>
      </c>
      <c r="C56" s="444"/>
      <c r="D56" s="444"/>
      <c r="E56" s="444"/>
      <c r="F56" s="444"/>
      <c r="G56" s="444"/>
      <c r="H56" s="444"/>
      <c r="I56" s="444"/>
      <c r="J56" s="444"/>
      <c r="K56" s="444"/>
      <c r="L56" s="444"/>
      <c r="M56" s="444"/>
      <c r="N56" s="444"/>
      <c r="O56" s="444"/>
      <c r="P56" s="444"/>
      <c r="Q56" s="444"/>
      <c r="R56" s="444"/>
      <c r="S56" s="444"/>
      <c r="T56" s="551"/>
      <c r="U56" s="61" t="s">
        <v>200</v>
      </c>
    </row>
    <row r="57" spans="1:22" s="12" customFormat="1" x14ac:dyDescent="0.25">
      <c r="A57" s="14"/>
      <c r="B57" s="236"/>
      <c r="C57" s="293"/>
      <c r="D57" s="294"/>
      <c r="E57" s="294"/>
      <c r="F57" s="294"/>
      <c r="G57" s="294"/>
      <c r="H57" s="294"/>
      <c r="I57" s="294"/>
      <c r="J57" s="294"/>
      <c r="K57" s="294"/>
      <c r="L57" s="294"/>
      <c r="M57" s="294"/>
      <c r="N57" s="294"/>
      <c r="O57" s="294"/>
      <c r="P57" s="294"/>
      <c r="Q57" s="294"/>
      <c r="R57" s="294"/>
      <c r="S57" s="294"/>
      <c r="T57" s="294"/>
      <c r="U57" s="248">
        <v>0</v>
      </c>
    </row>
    <row r="58" spans="1:22" s="12" customFormat="1" x14ac:dyDescent="0.25">
      <c r="A58" s="14"/>
      <c r="B58" s="236"/>
      <c r="C58" s="293"/>
      <c r="D58" s="294"/>
      <c r="E58" s="294"/>
      <c r="F58" s="294"/>
      <c r="G58" s="294"/>
      <c r="H58" s="294"/>
      <c r="I58" s="294"/>
      <c r="J58" s="294"/>
      <c r="K58" s="294"/>
      <c r="L58" s="294"/>
      <c r="M58" s="294"/>
      <c r="N58" s="294"/>
      <c r="O58" s="294"/>
      <c r="P58" s="294"/>
      <c r="Q58" s="294"/>
      <c r="R58" s="294"/>
      <c r="S58" s="294"/>
      <c r="T58" s="294"/>
      <c r="U58" s="248">
        <v>0</v>
      </c>
    </row>
    <row r="59" spans="1:22" s="12" customFormat="1" x14ac:dyDescent="0.25">
      <c r="A59" s="14"/>
      <c r="B59" s="236"/>
      <c r="C59" s="293"/>
      <c r="D59" s="294"/>
      <c r="E59" s="294"/>
      <c r="F59" s="294"/>
      <c r="G59" s="294"/>
      <c r="H59" s="294"/>
      <c r="I59" s="294"/>
      <c r="J59" s="294"/>
      <c r="K59" s="294"/>
      <c r="L59" s="294"/>
      <c r="M59" s="294"/>
      <c r="N59" s="294"/>
      <c r="O59" s="294"/>
      <c r="P59" s="294"/>
      <c r="Q59" s="294"/>
      <c r="R59" s="294"/>
      <c r="S59" s="294"/>
      <c r="T59" s="294"/>
      <c r="U59" s="248">
        <v>0</v>
      </c>
    </row>
    <row r="60" spans="1:22" s="12" customFormat="1" x14ac:dyDescent="0.25">
      <c r="A60" s="14"/>
      <c r="B60" s="236"/>
      <c r="C60" s="293"/>
      <c r="D60" s="294"/>
      <c r="E60" s="294"/>
      <c r="F60" s="294"/>
      <c r="G60" s="294"/>
      <c r="H60" s="294"/>
      <c r="I60" s="294"/>
      <c r="J60" s="294"/>
      <c r="K60" s="294"/>
      <c r="L60" s="294"/>
      <c r="M60" s="294"/>
      <c r="N60" s="294"/>
      <c r="O60" s="294"/>
      <c r="P60" s="294"/>
      <c r="Q60" s="294"/>
      <c r="R60" s="294"/>
      <c r="S60" s="294"/>
      <c r="T60" s="294"/>
      <c r="U60" s="248">
        <v>0</v>
      </c>
    </row>
    <row r="61" spans="1:22" s="12" customFormat="1" x14ac:dyDescent="0.25">
      <c r="A61" s="14"/>
      <c r="B61" s="236"/>
      <c r="C61" s="293"/>
      <c r="D61" s="294"/>
      <c r="E61" s="294"/>
      <c r="F61" s="294"/>
      <c r="G61" s="294"/>
      <c r="H61" s="294"/>
      <c r="I61" s="294"/>
      <c r="J61" s="294"/>
      <c r="K61" s="294"/>
      <c r="L61" s="294"/>
      <c r="M61" s="294"/>
      <c r="N61" s="294"/>
      <c r="O61" s="294"/>
      <c r="P61" s="294"/>
      <c r="Q61" s="294"/>
      <c r="R61" s="294"/>
      <c r="S61" s="294"/>
      <c r="T61" s="294"/>
      <c r="U61" s="248">
        <v>0</v>
      </c>
    </row>
    <row r="62" spans="1:22" s="12" customFormat="1" x14ac:dyDescent="0.25">
      <c r="A62" s="14"/>
      <c r="B62" s="236"/>
      <c r="C62" s="295"/>
      <c r="D62" s="294"/>
      <c r="E62" s="294"/>
      <c r="F62" s="294"/>
      <c r="G62" s="294"/>
      <c r="H62" s="294"/>
      <c r="I62" s="294"/>
      <c r="J62" s="294"/>
      <c r="K62" s="294"/>
      <c r="L62" s="294"/>
      <c r="M62" s="294"/>
      <c r="N62" s="294"/>
      <c r="O62" s="294"/>
      <c r="P62" s="294"/>
      <c r="Q62" s="294"/>
      <c r="R62" s="294"/>
      <c r="S62" s="294"/>
      <c r="T62" s="294"/>
      <c r="U62" s="248">
        <v>0</v>
      </c>
    </row>
    <row r="63" spans="1:22" s="12" customFormat="1" x14ac:dyDescent="0.25">
      <c r="A63" s="14"/>
      <c r="B63" s="236"/>
      <c r="C63" s="295"/>
      <c r="D63" s="294"/>
      <c r="E63" s="294"/>
      <c r="F63" s="294"/>
      <c r="G63" s="294"/>
      <c r="H63" s="294"/>
      <c r="I63" s="294"/>
      <c r="J63" s="294"/>
      <c r="K63" s="294"/>
      <c r="L63" s="294"/>
      <c r="M63" s="294"/>
      <c r="N63" s="294"/>
      <c r="O63" s="294"/>
      <c r="P63" s="294"/>
      <c r="Q63" s="294"/>
      <c r="R63" s="294"/>
      <c r="S63" s="294"/>
      <c r="T63" s="294"/>
      <c r="U63" s="248">
        <v>0</v>
      </c>
    </row>
    <row r="64" spans="1:22" s="12" customFormat="1" x14ac:dyDescent="0.25">
      <c r="A64" s="14"/>
      <c r="B64" s="236"/>
      <c r="C64" s="295"/>
      <c r="D64" s="294"/>
      <c r="E64" s="294"/>
      <c r="F64" s="294"/>
      <c r="G64" s="294"/>
      <c r="H64" s="294"/>
      <c r="I64" s="294"/>
      <c r="J64" s="294"/>
      <c r="K64" s="294"/>
      <c r="L64" s="294"/>
      <c r="M64" s="294"/>
      <c r="N64" s="294"/>
      <c r="O64" s="294"/>
      <c r="P64" s="294"/>
      <c r="Q64" s="294"/>
      <c r="R64" s="294"/>
      <c r="S64" s="294"/>
      <c r="T64" s="294"/>
      <c r="U64" s="248">
        <v>0</v>
      </c>
    </row>
    <row r="65" spans="1:21" s="12" customFormat="1" x14ac:dyDescent="0.25">
      <c r="A65" s="14"/>
      <c r="B65" s="236"/>
      <c r="C65" s="295"/>
      <c r="D65" s="294"/>
      <c r="E65" s="294"/>
      <c r="F65" s="294"/>
      <c r="G65" s="294"/>
      <c r="H65" s="294"/>
      <c r="I65" s="294"/>
      <c r="J65" s="294"/>
      <c r="K65" s="294"/>
      <c r="L65" s="294"/>
      <c r="M65" s="294"/>
      <c r="N65" s="294"/>
      <c r="O65" s="294"/>
      <c r="P65" s="294"/>
      <c r="Q65" s="294"/>
      <c r="R65" s="294"/>
      <c r="S65" s="294"/>
      <c r="T65" s="294"/>
      <c r="U65" s="248">
        <v>0</v>
      </c>
    </row>
    <row r="66" spans="1:21" s="12" customFormat="1" x14ac:dyDescent="0.25">
      <c r="A66" s="14"/>
      <c r="B66" s="296"/>
      <c r="C66" s="295"/>
      <c r="D66" s="294"/>
      <c r="E66" s="294"/>
      <c r="F66" s="294"/>
      <c r="G66" s="294"/>
      <c r="H66" s="294"/>
      <c r="I66" s="294"/>
      <c r="J66" s="294"/>
      <c r="K66" s="294"/>
      <c r="L66" s="294"/>
      <c r="M66" s="294"/>
      <c r="N66" s="294"/>
      <c r="O66" s="294"/>
      <c r="P66" s="294"/>
      <c r="Q66" s="294"/>
      <c r="R66" s="294"/>
      <c r="S66" s="294"/>
      <c r="T66" s="294"/>
      <c r="U66" s="297">
        <v>0</v>
      </c>
    </row>
    <row r="67" spans="1:21" ht="13.5" thickBot="1" x14ac:dyDescent="0.3">
      <c r="B67" s="60" t="s">
        <v>244</v>
      </c>
      <c r="C67" s="298"/>
      <c r="D67" s="299"/>
      <c r="E67" s="299"/>
      <c r="F67" s="299"/>
      <c r="G67" s="299"/>
      <c r="H67" s="299"/>
      <c r="I67" s="299"/>
      <c r="J67" s="299"/>
      <c r="K67" s="299"/>
      <c r="L67" s="299"/>
      <c r="M67" s="299"/>
      <c r="N67" s="299"/>
      <c r="O67" s="299"/>
      <c r="P67" s="299"/>
      <c r="Q67" s="299"/>
      <c r="R67" s="299"/>
      <c r="S67" s="299"/>
      <c r="T67" s="299"/>
      <c r="U67" s="35">
        <f>SUM(U57:U66)</f>
        <v>0</v>
      </c>
    </row>
    <row r="68" spans="1:21" ht="13.5" thickBot="1" x14ac:dyDescent="0.3">
      <c r="B68" s="62"/>
      <c r="C68" s="63"/>
      <c r="D68" s="291"/>
      <c r="E68" s="291"/>
      <c r="F68" s="291"/>
      <c r="G68" s="291"/>
      <c r="H68" s="291"/>
      <c r="I68" s="291"/>
      <c r="J68" s="291"/>
      <c r="K68" s="291"/>
      <c r="L68" s="291"/>
      <c r="M68" s="291"/>
      <c r="N68" s="291"/>
      <c r="O68" s="291"/>
      <c r="P68" s="291"/>
      <c r="Q68" s="291"/>
      <c r="R68" s="291"/>
      <c r="S68" s="291"/>
      <c r="T68" s="291"/>
      <c r="U68" s="292"/>
    </row>
    <row r="69" spans="1:21" ht="51" customHeight="1" x14ac:dyDescent="0.25">
      <c r="B69" s="463" t="s">
        <v>243</v>
      </c>
      <c r="C69" s="464"/>
      <c r="D69" s="464"/>
      <c r="E69" s="464"/>
      <c r="F69" s="464"/>
      <c r="G69" s="464"/>
      <c r="H69" s="464"/>
      <c r="I69" s="464"/>
      <c r="J69" s="464"/>
      <c r="K69" s="464"/>
      <c r="L69" s="464"/>
      <c r="M69" s="464"/>
      <c r="N69" s="552" t="s">
        <v>56</v>
      </c>
      <c r="O69" s="552"/>
      <c r="P69" s="64" t="s">
        <v>209</v>
      </c>
      <c r="Q69" s="552" t="s">
        <v>57</v>
      </c>
      <c r="R69" s="552"/>
      <c r="S69" s="65" t="s">
        <v>245</v>
      </c>
      <c r="T69" s="68"/>
      <c r="U69" s="61" t="s">
        <v>200</v>
      </c>
    </row>
    <row r="70" spans="1:21" x14ac:dyDescent="0.25">
      <c r="B70" s="236"/>
      <c r="C70" s="300"/>
      <c r="D70" s="301"/>
      <c r="E70" s="301"/>
      <c r="F70" s="301"/>
      <c r="G70" s="301"/>
      <c r="H70" s="301"/>
      <c r="I70" s="301"/>
      <c r="J70" s="301"/>
      <c r="K70" s="301"/>
      <c r="L70" s="301"/>
      <c r="M70" s="302"/>
      <c r="N70" s="545"/>
      <c r="O70" s="545"/>
      <c r="P70" s="240">
        <v>0</v>
      </c>
      <c r="Q70" s="452"/>
      <c r="R70" s="452"/>
      <c r="S70" s="240">
        <v>0</v>
      </c>
      <c r="T70" s="303"/>
      <c r="U70" s="242" t="str">
        <f t="shared" ref="U70:U79" si="15">IF(N70="Purchase",P70/Q70,IF(N70="Rental",S70,IF(P70+Q70+S70&gt;0,"error","")))</f>
        <v/>
      </c>
    </row>
    <row r="71" spans="1:21" x14ac:dyDescent="0.25">
      <c r="B71" s="236"/>
      <c r="C71" s="304"/>
      <c r="D71" s="305"/>
      <c r="E71" s="305"/>
      <c r="F71" s="305"/>
      <c r="G71" s="305"/>
      <c r="H71" s="305"/>
      <c r="I71" s="305"/>
      <c r="J71" s="305"/>
      <c r="K71" s="305"/>
      <c r="L71" s="305"/>
      <c r="M71" s="306"/>
      <c r="N71" s="545"/>
      <c r="O71" s="545"/>
      <c r="P71" s="240"/>
      <c r="Q71" s="452"/>
      <c r="R71" s="452"/>
      <c r="S71" s="240">
        <v>0</v>
      </c>
      <c r="T71" s="303"/>
      <c r="U71" s="242" t="str">
        <f t="shared" si="15"/>
        <v/>
      </c>
    </row>
    <row r="72" spans="1:21" x14ac:dyDescent="0.25">
      <c r="B72" s="236"/>
      <c r="C72" s="304"/>
      <c r="D72" s="305"/>
      <c r="E72" s="305"/>
      <c r="F72" s="305"/>
      <c r="G72" s="305"/>
      <c r="H72" s="305"/>
      <c r="I72" s="305"/>
      <c r="J72" s="305"/>
      <c r="K72" s="305"/>
      <c r="L72" s="305"/>
      <c r="M72" s="306"/>
      <c r="N72" s="545"/>
      <c r="O72" s="545"/>
      <c r="P72" s="240">
        <v>0</v>
      </c>
      <c r="Q72" s="452"/>
      <c r="R72" s="452"/>
      <c r="S72" s="240">
        <v>0</v>
      </c>
      <c r="T72" s="303"/>
      <c r="U72" s="242" t="str">
        <f>IF(N72="Purchase",P72/Q72,IF(N72="Rental",S72,IF(P72+Q72+S72&gt;0,"error","")))</f>
        <v/>
      </c>
    </row>
    <row r="73" spans="1:21" x14ac:dyDescent="0.25">
      <c r="B73" s="236"/>
      <c r="C73" s="304"/>
      <c r="D73" s="305"/>
      <c r="E73" s="305"/>
      <c r="F73" s="305"/>
      <c r="G73" s="305"/>
      <c r="H73" s="305"/>
      <c r="I73" s="305"/>
      <c r="J73" s="305"/>
      <c r="K73" s="305"/>
      <c r="L73" s="305"/>
      <c r="M73" s="306"/>
      <c r="N73" s="545"/>
      <c r="O73" s="545"/>
      <c r="P73" s="240">
        <v>0</v>
      </c>
      <c r="Q73" s="452"/>
      <c r="R73" s="452"/>
      <c r="S73" s="240">
        <v>0</v>
      </c>
      <c r="T73" s="303"/>
      <c r="U73" s="242" t="str">
        <f t="shared" si="15"/>
        <v/>
      </c>
    </row>
    <row r="74" spans="1:21" x14ac:dyDescent="0.25">
      <c r="B74" s="236"/>
      <c r="C74" s="304"/>
      <c r="D74" s="305"/>
      <c r="E74" s="305"/>
      <c r="F74" s="305"/>
      <c r="G74" s="305"/>
      <c r="H74" s="305"/>
      <c r="I74" s="305"/>
      <c r="J74" s="305"/>
      <c r="K74" s="305"/>
      <c r="L74" s="305"/>
      <c r="M74" s="306"/>
      <c r="N74" s="545"/>
      <c r="O74" s="545"/>
      <c r="P74" s="240">
        <v>0</v>
      </c>
      <c r="Q74" s="452"/>
      <c r="R74" s="452"/>
      <c r="S74" s="240">
        <v>0</v>
      </c>
      <c r="T74" s="303"/>
      <c r="U74" s="242" t="str">
        <f t="shared" si="15"/>
        <v/>
      </c>
    </row>
    <row r="75" spans="1:21" x14ac:dyDescent="0.25">
      <c r="B75" s="236"/>
      <c r="C75" s="304"/>
      <c r="D75" s="305"/>
      <c r="E75" s="305"/>
      <c r="F75" s="305"/>
      <c r="G75" s="305"/>
      <c r="H75" s="305"/>
      <c r="I75" s="305"/>
      <c r="J75" s="305"/>
      <c r="K75" s="305"/>
      <c r="L75" s="305"/>
      <c r="M75" s="306"/>
      <c r="N75" s="545"/>
      <c r="O75" s="545"/>
      <c r="P75" s="240">
        <v>0</v>
      </c>
      <c r="Q75" s="452"/>
      <c r="R75" s="452"/>
      <c r="S75" s="240">
        <v>0</v>
      </c>
      <c r="T75" s="303"/>
      <c r="U75" s="242" t="str">
        <f t="shared" si="15"/>
        <v/>
      </c>
    </row>
    <row r="76" spans="1:21" x14ac:dyDescent="0.25">
      <c r="B76" s="236"/>
      <c r="C76" s="304"/>
      <c r="D76" s="305"/>
      <c r="E76" s="305"/>
      <c r="F76" s="305"/>
      <c r="G76" s="305"/>
      <c r="H76" s="305"/>
      <c r="I76" s="305"/>
      <c r="J76" s="305"/>
      <c r="K76" s="305"/>
      <c r="L76" s="305"/>
      <c r="M76" s="306"/>
      <c r="N76" s="545"/>
      <c r="O76" s="545"/>
      <c r="P76" s="240">
        <v>0</v>
      </c>
      <c r="Q76" s="452"/>
      <c r="R76" s="452"/>
      <c r="S76" s="240">
        <v>0</v>
      </c>
      <c r="T76" s="303"/>
      <c r="U76" s="242" t="str">
        <f t="shared" si="15"/>
        <v/>
      </c>
    </row>
    <row r="77" spans="1:21" x14ac:dyDescent="0.25">
      <c r="B77" s="236"/>
      <c r="C77" s="304"/>
      <c r="D77" s="305"/>
      <c r="E77" s="305"/>
      <c r="F77" s="305"/>
      <c r="G77" s="305"/>
      <c r="H77" s="305"/>
      <c r="I77" s="305"/>
      <c r="J77" s="305"/>
      <c r="K77" s="305"/>
      <c r="L77" s="305"/>
      <c r="M77" s="306"/>
      <c r="N77" s="545"/>
      <c r="O77" s="545"/>
      <c r="P77" s="240">
        <v>0</v>
      </c>
      <c r="Q77" s="452"/>
      <c r="R77" s="452"/>
      <c r="S77" s="240">
        <v>0</v>
      </c>
      <c r="T77" s="303"/>
      <c r="U77" s="242" t="str">
        <f>IF(N77="Purchase",P77/Q77,IF(N77="Rental",S77,IF(P77+Q77+S77&gt;0,"error","")))</f>
        <v/>
      </c>
    </row>
    <row r="78" spans="1:21" x14ac:dyDescent="0.25">
      <c r="B78" s="236"/>
      <c r="C78" s="304"/>
      <c r="D78" s="305"/>
      <c r="E78" s="305"/>
      <c r="F78" s="305"/>
      <c r="G78" s="305"/>
      <c r="H78" s="305"/>
      <c r="I78" s="305"/>
      <c r="J78" s="305"/>
      <c r="K78" s="305"/>
      <c r="L78" s="305"/>
      <c r="M78" s="306"/>
      <c r="N78" s="545"/>
      <c r="O78" s="545"/>
      <c r="P78" s="240">
        <v>0</v>
      </c>
      <c r="Q78" s="452"/>
      <c r="R78" s="452"/>
      <c r="S78" s="240">
        <v>0</v>
      </c>
      <c r="T78" s="303"/>
      <c r="U78" s="242" t="str">
        <f t="shared" si="15"/>
        <v/>
      </c>
    </row>
    <row r="79" spans="1:21" x14ac:dyDescent="0.25">
      <c r="B79" s="236"/>
      <c r="C79" s="304"/>
      <c r="D79" s="305"/>
      <c r="E79" s="305"/>
      <c r="F79" s="305"/>
      <c r="G79" s="305"/>
      <c r="H79" s="305"/>
      <c r="I79" s="305"/>
      <c r="J79" s="305"/>
      <c r="K79" s="305"/>
      <c r="L79" s="305"/>
      <c r="M79" s="306"/>
      <c r="N79" s="544"/>
      <c r="O79" s="545"/>
      <c r="P79" s="240">
        <v>0</v>
      </c>
      <c r="Q79" s="452"/>
      <c r="R79" s="452"/>
      <c r="S79" s="240">
        <v>0</v>
      </c>
      <c r="T79" s="307"/>
      <c r="U79" s="242" t="str">
        <f t="shared" si="15"/>
        <v/>
      </c>
    </row>
    <row r="80" spans="1:21" ht="13.5" thickBot="1" x14ac:dyDescent="0.3">
      <c r="B80" s="60" t="s">
        <v>212</v>
      </c>
      <c r="C80" s="298"/>
      <c r="D80" s="253"/>
      <c r="E80" s="253"/>
      <c r="F80" s="253"/>
      <c r="G80" s="253"/>
      <c r="H80" s="253"/>
      <c r="I80" s="253"/>
      <c r="J80" s="253"/>
      <c r="K80" s="253"/>
      <c r="L80" s="253"/>
      <c r="M80" s="253"/>
      <c r="N80" s="253"/>
      <c r="O80" s="253"/>
      <c r="P80" s="253"/>
      <c r="Q80" s="253"/>
      <c r="R80" s="253"/>
      <c r="S80" s="253"/>
      <c r="T80" s="255"/>
      <c r="U80" s="66">
        <f>SUM(U70:U79)</f>
        <v>0</v>
      </c>
    </row>
    <row r="81" spans="2:21" ht="13.5" thickBot="1" x14ac:dyDescent="0.3">
      <c r="B81" s="62"/>
      <c r="C81" s="308"/>
      <c r="D81" s="309"/>
      <c r="E81" s="309"/>
      <c r="F81" s="309"/>
      <c r="G81" s="309"/>
      <c r="H81" s="309"/>
      <c r="I81" s="309"/>
      <c r="J81" s="309"/>
      <c r="K81" s="309"/>
      <c r="L81" s="309"/>
      <c r="M81" s="309"/>
      <c r="N81" s="309"/>
      <c r="O81" s="309"/>
      <c r="P81" s="309"/>
      <c r="Q81" s="309"/>
      <c r="R81" s="309"/>
      <c r="S81" s="309"/>
      <c r="T81" s="309"/>
      <c r="U81" s="69"/>
    </row>
    <row r="82" spans="2:21" ht="17.45" customHeight="1" x14ac:dyDescent="0.25">
      <c r="B82" s="442" t="s">
        <v>242</v>
      </c>
      <c r="C82" s="443"/>
      <c r="D82" s="443"/>
      <c r="E82" s="443"/>
      <c r="F82" s="443"/>
      <c r="G82" s="444"/>
      <c r="H82" s="444"/>
      <c r="I82" s="444"/>
      <c r="J82" s="444"/>
      <c r="K82" s="444"/>
      <c r="L82" s="444"/>
      <c r="M82" s="444"/>
      <c r="N82" s="444"/>
      <c r="O82" s="444"/>
      <c r="P82" s="444"/>
      <c r="Q82" s="444"/>
      <c r="R82" s="444"/>
      <c r="S82" s="444"/>
      <c r="T82" s="444"/>
      <c r="U82" s="61" t="s">
        <v>200</v>
      </c>
    </row>
    <row r="83" spans="2:21" x14ac:dyDescent="0.25">
      <c r="B83" s="546" t="str">
        <f>'5a) Hard FM-Subcontract Price '!B2</f>
        <v>Total Semi Comprehensive Risk Allowance</v>
      </c>
      <c r="C83" s="547"/>
      <c r="D83" s="310"/>
      <c r="E83" s="311"/>
      <c r="F83" s="311"/>
      <c r="G83" s="311"/>
      <c r="H83" s="311"/>
      <c r="I83" s="311"/>
      <c r="J83" s="311"/>
      <c r="K83" s="284"/>
      <c r="L83" s="311"/>
      <c r="M83" s="311"/>
      <c r="N83" s="311"/>
      <c r="O83" s="311"/>
      <c r="P83" s="311"/>
      <c r="Q83" s="311"/>
      <c r="R83" s="311"/>
      <c r="S83" s="311"/>
      <c r="T83" s="312"/>
      <c r="U83" s="313">
        <f>'5a) Hard FM-Subcontract Price '!C2</f>
        <v>0</v>
      </c>
    </row>
    <row r="84" spans="2:21" x14ac:dyDescent="0.25">
      <c r="B84" s="546" t="str">
        <f>'5a) Hard FM-Subcontract Price '!B3</f>
        <v>Total Subcontracted PPM Services</v>
      </c>
      <c r="C84" s="547"/>
      <c r="D84" s="314"/>
      <c r="E84" s="315"/>
      <c r="F84" s="315"/>
      <c r="G84" s="315"/>
      <c r="H84" s="315"/>
      <c r="I84" s="315"/>
      <c r="J84" s="315"/>
      <c r="K84" s="316"/>
      <c r="L84" s="315"/>
      <c r="M84" s="315"/>
      <c r="N84" s="315"/>
      <c r="O84" s="315"/>
      <c r="P84" s="315"/>
      <c r="Q84" s="315"/>
      <c r="R84" s="315"/>
      <c r="S84" s="315"/>
      <c r="T84" s="317"/>
      <c r="U84" s="313">
        <f>'5a) Hard FM-Subcontract Price '!C3</f>
        <v>0</v>
      </c>
    </row>
    <row r="85" spans="2:21" ht="13.5" thickBot="1" x14ac:dyDescent="0.3">
      <c r="B85" s="548" t="s">
        <v>241</v>
      </c>
      <c r="C85" s="549"/>
      <c r="D85" s="550"/>
      <c r="E85" s="550"/>
      <c r="F85" s="550"/>
      <c r="G85" s="550"/>
      <c r="H85" s="550"/>
      <c r="I85" s="550"/>
      <c r="J85" s="550"/>
      <c r="K85" s="550"/>
      <c r="L85" s="550"/>
      <c r="M85" s="550"/>
      <c r="N85" s="550"/>
      <c r="O85" s="550"/>
      <c r="P85" s="550"/>
      <c r="Q85" s="550"/>
      <c r="R85" s="550"/>
      <c r="S85" s="550"/>
      <c r="T85" s="550"/>
      <c r="U85" s="66">
        <f>SUM(U83:U84)</f>
        <v>0</v>
      </c>
    </row>
    <row r="86" spans="2:21" ht="16.899999999999999" customHeight="1" thickBot="1" x14ac:dyDescent="0.3">
      <c r="B86" s="447" t="str">
        <f xml:space="preserve"> "Total " &amp;B9</f>
        <v>Total Hard FM - PPM &amp; Reactive</v>
      </c>
      <c r="C86" s="492"/>
      <c r="D86" s="493"/>
      <c r="E86" s="493"/>
      <c r="F86" s="493"/>
      <c r="G86" s="493"/>
      <c r="H86" s="493"/>
      <c r="I86" s="493"/>
      <c r="J86" s="493"/>
      <c r="K86" s="493"/>
      <c r="L86" s="493"/>
      <c r="M86" s="493"/>
      <c r="N86" s="493"/>
      <c r="O86" s="448" t="s">
        <v>201</v>
      </c>
      <c r="P86" s="449"/>
      <c r="Q86" s="449"/>
      <c r="R86" s="449"/>
      <c r="S86" s="449"/>
      <c r="T86" s="449"/>
      <c r="U86" s="73">
        <f>U54+U67+U80+U85</f>
        <v>4.1999999999999977E-5</v>
      </c>
    </row>
    <row r="87" spans="2:21" ht="16.899999999999999" customHeight="1" thickBot="1" x14ac:dyDescent="0.3">
      <c r="B87" s="492"/>
      <c r="C87" s="492"/>
      <c r="D87" s="493"/>
      <c r="E87" s="493"/>
      <c r="F87" s="493"/>
      <c r="G87" s="493"/>
      <c r="H87" s="493"/>
      <c r="I87" s="493"/>
      <c r="J87" s="493"/>
      <c r="K87" s="493"/>
      <c r="L87" s="493"/>
      <c r="M87" s="493"/>
      <c r="N87" s="493"/>
      <c r="O87" s="448" t="s">
        <v>202</v>
      </c>
      <c r="P87" s="449"/>
      <c r="Q87" s="449"/>
      <c r="R87" s="449"/>
      <c r="S87" s="449"/>
      <c r="T87" s="449"/>
      <c r="U87" s="73">
        <f>(U86+(U86*$T$4))*(100%+$T$6)</f>
        <v>4.1999999999999977E-5</v>
      </c>
    </row>
  </sheetData>
  <sheetProtection selectLockedCells="1"/>
  <mergeCells count="34">
    <mergeCell ref="B56:T56"/>
    <mergeCell ref="B69:M69"/>
    <mergeCell ref="N69:O69"/>
    <mergeCell ref="Q69:R69"/>
    <mergeCell ref="N70:O70"/>
    <mergeCell ref="Q70:R70"/>
    <mergeCell ref="N78:O78"/>
    <mergeCell ref="N71:O71"/>
    <mergeCell ref="Q71:R71"/>
    <mergeCell ref="N72:O72"/>
    <mergeCell ref="Q72:R72"/>
    <mergeCell ref="Q78:R78"/>
    <mergeCell ref="N73:O73"/>
    <mergeCell ref="Q73:R73"/>
    <mergeCell ref="N74:O74"/>
    <mergeCell ref="Q74:R74"/>
    <mergeCell ref="N75:O75"/>
    <mergeCell ref="Q75:R75"/>
    <mergeCell ref="B2:M7"/>
    <mergeCell ref="B9:U9"/>
    <mergeCell ref="B86:N87"/>
    <mergeCell ref="O86:T86"/>
    <mergeCell ref="O87:T87"/>
    <mergeCell ref="N79:O79"/>
    <mergeCell ref="Q79:R79"/>
    <mergeCell ref="B82:T82"/>
    <mergeCell ref="B83:C83"/>
    <mergeCell ref="B84:C84"/>
    <mergeCell ref="B85:C85"/>
    <mergeCell ref="D85:T85"/>
    <mergeCell ref="N76:O76"/>
    <mergeCell ref="Q76:R76"/>
    <mergeCell ref="N77:O77"/>
    <mergeCell ref="Q77:R77"/>
  </mergeCells>
  <conditionalFormatting sqref="I12:I53">
    <cfRule type="cellIs" dxfId="86" priority="1" operator="greaterThanOrEqual">
      <formula>15%</formula>
    </cfRule>
    <cfRule type="cellIs" dxfId="85" priority="2" operator="lessThan">
      <formula>15%</formula>
    </cfRule>
  </conditionalFormatting>
  <dataValidations count="1">
    <dataValidation type="list" allowBlank="1" showInputMessage="1" showErrorMessage="1" sqref="N70:N79" xr:uid="{AB8C7C8C-7B08-4F3C-A96F-01BB7F6962B2}">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1" firstPageNumber="7" fitToHeight="0"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FF63-C46C-4235-A9AF-4197392A2499}">
  <sheetPr codeName="Sheet7">
    <tabColor rgb="FF00C495"/>
  </sheetPr>
  <dimension ref="A1:BF17"/>
  <sheetViews>
    <sheetView showGridLines="0" zoomScale="80" zoomScaleNormal="80" workbookViewId="0">
      <pane xSplit="2" ySplit="10" topLeftCell="N11" activePane="bottomRight" state="frozen"/>
      <selection pane="topRight" activeCell="C1" sqref="C1"/>
      <selection pane="bottomLeft" activeCell="A11" sqref="A11"/>
      <selection pane="bottomRight" activeCell="R32" sqref="R32"/>
    </sheetView>
  </sheetViews>
  <sheetFormatPr defaultColWidth="6.7109375" defaultRowHeight="15" x14ac:dyDescent="0.25"/>
  <cols>
    <col min="1" max="1" width="4.140625" customWidth="1"/>
    <col min="2" max="2" width="40.85546875" style="3" customWidth="1"/>
    <col min="3" max="3" width="16.85546875" style="10" customWidth="1"/>
    <col min="4" max="37" width="14.140625" style="10" bestFit="1" customWidth="1"/>
    <col min="38" max="41" width="13.7109375" style="2" bestFit="1" customWidth="1"/>
    <col min="42" max="42" width="13.7109375" style="2" customWidth="1"/>
    <col min="43" max="43" width="13.7109375" style="2" bestFit="1" customWidth="1"/>
    <col min="44" max="16384" width="6.7109375" style="2"/>
  </cols>
  <sheetData>
    <row r="1" spans="1:58" ht="15.75" thickBot="1" x14ac:dyDescent="0.3"/>
    <row r="2" spans="1:58" ht="18" customHeight="1" x14ac:dyDescent="0.25">
      <c r="B2" s="109" t="str">
        <f>"Total "&amp;C7</f>
        <v>Total Semi Comprehensive Risk Allowance</v>
      </c>
      <c r="C2" s="105">
        <f>C10</f>
        <v>0</v>
      </c>
    </row>
    <row r="3" spans="1:58" ht="18" customHeight="1" x14ac:dyDescent="0.25">
      <c r="B3" s="110" t="str">
        <f>"Total "&amp;D7</f>
        <v>Total Subcontracted PPM Services</v>
      </c>
      <c r="C3" s="106">
        <f>SUM(D10:AQ10)</f>
        <v>0</v>
      </c>
    </row>
    <row r="4" spans="1:58" s="5" customFormat="1" ht="18" customHeight="1" thickBot="1" x14ac:dyDescent="0.3">
      <c r="A4"/>
      <c r="B4" s="107" t="s">
        <v>257</v>
      </c>
      <c r="C4" s="108">
        <f>SUM(C2:C3)</f>
        <v>0</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6"/>
      <c r="AM4" s="6"/>
      <c r="AN4" s="6"/>
      <c r="AO4" s="6"/>
      <c r="AP4" s="6"/>
      <c r="AQ4" s="6"/>
      <c r="AR4" s="6"/>
      <c r="AS4" s="6"/>
      <c r="AT4" s="6"/>
      <c r="AU4" s="6"/>
      <c r="AV4" s="6"/>
      <c r="AW4" s="6"/>
      <c r="AX4" s="6"/>
      <c r="AY4" s="6"/>
      <c r="AZ4" s="6"/>
      <c r="BA4" s="6"/>
      <c r="BB4" s="6"/>
      <c r="BC4" s="6"/>
      <c r="BD4" s="6"/>
      <c r="BE4" s="6"/>
      <c r="BF4" s="6"/>
    </row>
    <row r="5" spans="1:58" s="5" customFormat="1" ht="15.75" x14ac:dyDescent="0.25">
      <c r="A5"/>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6"/>
      <c r="AM5" s="6"/>
      <c r="AN5" s="6"/>
      <c r="AO5" s="6"/>
      <c r="AP5" s="6"/>
      <c r="AQ5" s="6"/>
      <c r="AR5" s="6"/>
      <c r="AS5" s="6"/>
      <c r="AT5" s="6"/>
      <c r="AU5" s="6"/>
      <c r="AV5" s="6"/>
      <c r="AW5" s="6"/>
      <c r="AX5" s="6"/>
      <c r="AY5" s="6"/>
      <c r="AZ5" s="6"/>
      <c r="BA5" s="6"/>
      <c r="BB5" s="6"/>
      <c r="BC5" s="6"/>
      <c r="BD5" s="6"/>
      <c r="BE5" s="6"/>
      <c r="BF5" s="6"/>
    </row>
    <row r="6" spans="1:58" s="1" customFormat="1" ht="15.75" thickBot="1" x14ac:dyDescent="0.3">
      <c r="A6"/>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4"/>
      <c r="AM6" s="4"/>
      <c r="AN6" s="4"/>
      <c r="AO6" s="4"/>
      <c r="AP6" s="4"/>
      <c r="AQ6" s="4"/>
      <c r="AR6" s="4"/>
      <c r="AS6" s="4"/>
      <c r="AT6" s="4"/>
      <c r="AU6" s="4"/>
      <c r="AV6" s="4"/>
      <c r="AW6" s="4"/>
      <c r="AX6" s="4"/>
      <c r="AY6" s="4"/>
      <c r="AZ6" s="4"/>
      <c r="BA6" s="4"/>
      <c r="BB6" s="4"/>
      <c r="BC6" s="4"/>
      <c r="BD6" s="4"/>
      <c r="BE6" s="4"/>
      <c r="BF6" s="4"/>
    </row>
    <row r="7" spans="1:58" s="1" customFormat="1" ht="15" customHeight="1" x14ac:dyDescent="0.25">
      <c r="A7"/>
      <c r="C7" s="558" t="s">
        <v>75</v>
      </c>
      <c r="D7" s="553" t="s">
        <v>76</v>
      </c>
      <c r="E7" s="554"/>
      <c r="F7" s="554"/>
      <c r="G7" s="554"/>
      <c r="H7" s="554"/>
      <c r="I7" s="554"/>
      <c r="J7" s="554"/>
      <c r="K7" s="554"/>
      <c r="L7" s="554"/>
      <c r="M7" s="554"/>
      <c r="N7" s="554"/>
      <c r="O7" s="554"/>
      <c r="P7" s="554"/>
      <c r="Q7" s="554"/>
      <c r="R7" s="554"/>
      <c r="S7" s="554"/>
      <c r="T7" s="554"/>
      <c r="U7" s="554"/>
      <c r="V7" s="554"/>
      <c r="W7" s="554"/>
      <c r="X7" s="554"/>
      <c r="Y7" s="554"/>
      <c r="Z7" s="554"/>
      <c r="AA7" s="554"/>
      <c r="AB7" s="554"/>
      <c r="AC7" s="554"/>
      <c r="AD7" s="554"/>
      <c r="AE7" s="554"/>
      <c r="AF7" s="554"/>
      <c r="AG7" s="554"/>
      <c r="AH7" s="554"/>
      <c r="AI7" s="554"/>
      <c r="AJ7" s="554"/>
      <c r="AK7" s="554"/>
      <c r="AL7" s="554"/>
      <c r="AM7" s="554"/>
      <c r="AN7" s="554"/>
      <c r="AO7" s="554"/>
      <c r="AP7" s="554"/>
      <c r="AQ7" s="555"/>
      <c r="AR7" s="4"/>
      <c r="AS7" s="4"/>
      <c r="AT7" s="4"/>
      <c r="AU7" s="4"/>
      <c r="AV7" s="4"/>
      <c r="AW7" s="4"/>
      <c r="AX7" s="4"/>
      <c r="AY7" s="4"/>
      <c r="AZ7" s="4"/>
      <c r="BA7" s="4"/>
      <c r="BB7" s="4"/>
      <c r="BC7" s="4"/>
      <c r="BD7" s="4"/>
      <c r="BE7" s="4"/>
      <c r="BF7" s="4"/>
    </row>
    <row r="8" spans="1:58" ht="35.450000000000003" customHeight="1" thickBot="1" x14ac:dyDescent="0.3">
      <c r="B8" s="103"/>
      <c r="C8" s="559"/>
      <c r="D8" s="318" t="s">
        <v>77</v>
      </c>
      <c r="E8" s="319" t="s">
        <v>77</v>
      </c>
      <c r="F8" s="319" t="s">
        <v>77</v>
      </c>
      <c r="G8" s="319" t="s">
        <v>77</v>
      </c>
      <c r="H8" s="319" t="s">
        <v>77</v>
      </c>
      <c r="I8" s="319" t="s">
        <v>77</v>
      </c>
      <c r="J8" s="319" t="s">
        <v>77</v>
      </c>
      <c r="K8" s="319" t="s">
        <v>77</v>
      </c>
      <c r="L8" s="319" t="s">
        <v>77</v>
      </c>
      <c r="M8" s="319" t="s">
        <v>77</v>
      </c>
      <c r="N8" s="319" t="s">
        <v>77</v>
      </c>
      <c r="O8" s="319" t="s">
        <v>77</v>
      </c>
      <c r="P8" s="319" t="s">
        <v>77</v>
      </c>
      <c r="Q8" s="319" t="s">
        <v>77</v>
      </c>
      <c r="R8" s="319" t="s">
        <v>77</v>
      </c>
      <c r="S8" s="319" t="s">
        <v>77</v>
      </c>
      <c r="T8" s="319" t="s">
        <v>77</v>
      </c>
      <c r="U8" s="319" t="s">
        <v>77</v>
      </c>
      <c r="V8" s="319" t="s">
        <v>77</v>
      </c>
      <c r="W8" s="319" t="s">
        <v>77</v>
      </c>
      <c r="X8" s="319" t="s">
        <v>77</v>
      </c>
      <c r="Y8" s="319" t="s">
        <v>77</v>
      </c>
      <c r="Z8" s="319" t="s">
        <v>77</v>
      </c>
      <c r="AA8" s="319" t="s">
        <v>77</v>
      </c>
      <c r="AB8" s="319" t="s">
        <v>77</v>
      </c>
      <c r="AC8" s="319" t="s">
        <v>77</v>
      </c>
      <c r="AD8" s="319" t="s">
        <v>77</v>
      </c>
      <c r="AE8" s="319" t="s">
        <v>77</v>
      </c>
      <c r="AF8" s="319" t="s">
        <v>77</v>
      </c>
      <c r="AG8" s="319" t="s">
        <v>77</v>
      </c>
      <c r="AH8" s="319" t="s">
        <v>77</v>
      </c>
      <c r="AI8" s="319" t="s">
        <v>77</v>
      </c>
      <c r="AJ8" s="319" t="s">
        <v>77</v>
      </c>
      <c r="AK8" s="319" t="s">
        <v>77</v>
      </c>
      <c r="AL8" s="319" t="s">
        <v>77</v>
      </c>
      <c r="AM8" s="319" t="s">
        <v>77</v>
      </c>
      <c r="AN8" s="319" t="s">
        <v>77</v>
      </c>
      <c r="AO8" s="319" t="s">
        <v>77</v>
      </c>
      <c r="AP8" s="319" t="s">
        <v>77</v>
      </c>
      <c r="AQ8" s="320" t="s">
        <v>77</v>
      </c>
    </row>
    <row r="9" spans="1:58" s="9" customFormat="1" ht="13.9" customHeight="1" x14ac:dyDescent="0.25">
      <c r="A9"/>
      <c r="B9" s="556" t="s">
        <v>74</v>
      </c>
      <c r="C9" s="560"/>
      <c r="D9" s="318" t="s">
        <v>78</v>
      </c>
      <c r="E9" s="319" t="s">
        <v>78</v>
      </c>
      <c r="F9" s="319" t="s">
        <v>78</v>
      </c>
      <c r="G9" s="319" t="s">
        <v>78</v>
      </c>
      <c r="H9" s="319" t="s">
        <v>78</v>
      </c>
      <c r="I9" s="319" t="s">
        <v>78</v>
      </c>
      <c r="J9" s="319" t="s">
        <v>78</v>
      </c>
      <c r="K9" s="319" t="s">
        <v>78</v>
      </c>
      <c r="L9" s="319" t="s">
        <v>78</v>
      </c>
      <c r="M9" s="319" t="s">
        <v>78</v>
      </c>
      <c r="N9" s="319" t="s">
        <v>78</v>
      </c>
      <c r="O9" s="319" t="s">
        <v>78</v>
      </c>
      <c r="P9" s="319" t="s">
        <v>78</v>
      </c>
      <c r="Q9" s="319" t="s">
        <v>78</v>
      </c>
      <c r="R9" s="319" t="s">
        <v>78</v>
      </c>
      <c r="S9" s="319" t="s">
        <v>78</v>
      </c>
      <c r="T9" s="319" t="s">
        <v>78</v>
      </c>
      <c r="U9" s="319" t="s">
        <v>78</v>
      </c>
      <c r="V9" s="319" t="s">
        <v>78</v>
      </c>
      <c r="W9" s="319" t="s">
        <v>78</v>
      </c>
      <c r="X9" s="319" t="s">
        <v>78</v>
      </c>
      <c r="Y9" s="319" t="s">
        <v>78</v>
      </c>
      <c r="Z9" s="319" t="s">
        <v>78</v>
      </c>
      <c r="AA9" s="319" t="s">
        <v>78</v>
      </c>
      <c r="AB9" s="319" t="s">
        <v>78</v>
      </c>
      <c r="AC9" s="319" t="s">
        <v>78</v>
      </c>
      <c r="AD9" s="319" t="s">
        <v>78</v>
      </c>
      <c r="AE9" s="319" t="s">
        <v>78</v>
      </c>
      <c r="AF9" s="319" t="s">
        <v>78</v>
      </c>
      <c r="AG9" s="319" t="s">
        <v>78</v>
      </c>
      <c r="AH9" s="319" t="s">
        <v>78</v>
      </c>
      <c r="AI9" s="319" t="s">
        <v>78</v>
      </c>
      <c r="AJ9" s="319" t="s">
        <v>78</v>
      </c>
      <c r="AK9" s="319" t="s">
        <v>78</v>
      </c>
      <c r="AL9" s="319" t="s">
        <v>78</v>
      </c>
      <c r="AM9" s="319" t="s">
        <v>78</v>
      </c>
      <c r="AN9" s="319" t="s">
        <v>78</v>
      </c>
      <c r="AO9" s="319" t="s">
        <v>78</v>
      </c>
      <c r="AP9" s="319" t="s">
        <v>78</v>
      </c>
      <c r="AQ9" s="320" t="s">
        <v>78</v>
      </c>
    </row>
    <row r="10" spans="1:58" s="9" customFormat="1" ht="18.75" customHeight="1" thickBot="1" x14ac:dyDescent="0.3">
      <c r="A10"/>
      <c r="B10" s="557"/>
      <c r="C10" s="104">
        <f t="shared" ref="C10:AQ10" si="0">SUM(C11:C17)</f>
        <v>0</v>
      </c>
      <c r="D10" s="99">
        <f t="shared" si="0"/>
        <v>0</v>
      </c>
      <c r="E10" s="99">
        <f t="shared" si="0"/>
        <v>0</v>
      </c>
      <c r="F10" s="99">
        <f t="shared" si="0"/>
        <v>0</v>
      </c>
      <c r="G10" s="99">
        <f t="shared" si="0"/>
        <v>0</v>
      </c>
      <c r="H10" s="99">
        <f t="shared" si="0"/>
        <v>0</v>
      </c>
      <c r="I10" s="99">
        <f t="shared" si="0"/>
        <v>0</v>
      </c>
      <c r="J10" s="99">
        <f t="shared" si="0"/>
        <v>0</v>
      </c>
      <c r="K10" s="99">
        <f t="shared" si="0"/>
        <v>0</v>
      </c>
      <c r="L10" s="99">
        <f t="shared" si="0"/>
        <v>0</v>
      </c>
      <c r="M10" s="99">
        <f t="shared" si="0"/>
        <v>0</v>
      </c>
      <c r="N10" s="99">
        <f t="shared" si="0"/>
        <v>0</v>
      </c>
      <c r="O10" s="99">
        <f t="shared" si="0"/>
        <v>0</v>
      </c>
      <c r="P10" s="99">
        <f t="shared" si="0"/>
        <v>0</v>
      </c>
      <c r="Q10" s="99">
        <f t="shared" si="0"/>
        <v>0</v>
      </c>
      <c r="R10" s="99">
        <f t="shared" si="0"/>
        <v>0</v>
      </c>
      <c r="S10" s="99">
        <f t="shared" si="0"/>
        <v>0</v>
      </c>
      <c r="T10" s="99">
        <f t="shared" si="0"/>
        <v>0</v>
      </c>
      <c r="U10" s="99">
        <f t="shared" si="0"/>
        <v>0</v>
      </c>
      <c r="V10" s="99">
        <f t="shared" si="0"/>
        <v>0</v>
      </c>
      <c r="W10" s="99">
        <f t="shared" si="0"/>
        <v>0</v>
      </c>
      <c r="X10" s="99">
        <f t="shared" si="0"/>
        <v>0</v>
      </c>
      <c r="Y10" s="99">
        <f t="shared" si="0"/>
        <v>0</v>
      </c>
      <c r="Z10" s="99">
        <f t="shared" si="0"/>
        <v>0</v>
      </c>
      <c r="AA10" s="99">
        <f t="shared" si="0"/>
        <v>0</v>
      </c>
      <c r="AB10" s="99">
        <f t="shared" si="0"/>
        <v>0</v>
      </c>
      <c r="AC10" s="99">
        <f t="shared" si="0"/>
        <v>0</v>
      </c>
      <c r="AD10" s="99">
        <f t="shared" si="0"/>
        <v>0</v>
      </c>
      <c r="AE10" s="99">
        <f t="shared" si="0"/>
        <v>0</v>
      </c>
      <c r="AF10" s="99">
        <f t="shared" si="0"/>
        <v>0</v>
      </c>
      <c r="AG10" s="99">
        <f t="shared" si="0"/>
        <v>0</v>
      </c>
      <c r="AH10" s="99">
        <f t="shared" si="0"/>
        <v>0</v>
      </c>
      <c r="AI10" s="99">
        <f t="shared" si="0"/>
        <v>0</v>
      </c>
      <c r="AJ10" s="99">
        <f t="shared" si="0"/>
        <v>0</v>
      </c>
      <c r="AK10" s="99">
        <f t="shared" si="0"/>
        <v>0</v>
      </c>
      <c r="AL10" s="99">
        <f t="shared" si="0"/>
        <v>0</v>
      </c>
      <c r="AM10" s="99">
        <f t="shared" si="0"/>
        <v>0</v>
      </c>
      <c r="AN10" s="99">
        <f t="shared" si="0"/>
        <v>0</v>
      </c>
      <c r="AO10" s="99">
        <f t="shared" si="0"/>
        <v>0</v>
      </c>
      <c r="AP10" s="99">
        <f t="shared" si="0"/>
        <v>0</v>
      </c>
      <c r="AQ10" s="99">
        <f t="shared" si="0"/>
        <v>0</v>
      </c>
    </row>
    <row r="11" spans="1:58" ht="15" customHeight="1" x14ac:dyDescent="0.25">
      <c r="B11" s="326" t="str">
        <f>PROPER('Master site list'!A2)</f>
        <v>Norwich Bus Station</v>
      </c>
      <c r="C11" s="100">
        <v>0</v>
      </c>
      <c r="D11" s="101">
        <v>0</v>
      </c>
      <c r="E11" s="101">
        <v>0</v>
      </c>
      <c r="F11" s="101">
        <v>0</v>
      </c>
      <c r="G11" s="101">
        <v>0</v>
      </c>
      <c r="H11" s="101">
        <v>0</v>
      </c>
      <c r="I11" s="101">
        <v>0</v>
      </c>
      <c r="J11" s="101">
        <v>0</v>
      </c>
      <c r="K11" s="101">
        <v>0</v>
      </c>
      <c r="L11" s="101">
        <v>0</v>
      </c>
      <c r="M11" s="101">
        <v>0</v>
      </c>
      <c r="N11" s="101">
        <v>0</v>
      </c>
      <c r="O11" s="101">
        <v>0</v>
      </c>
      <c r="P11" s="101">
        <v>0</v>
      </c>
      <c r="Q11" s="101">
        <v>0</v>
      </c>
      <c r="R11" s="101">
        <v>0</v>
      </c>
      <c r="S11" s="101">
        <v>0</v>
      </c>
      <c r="T11" s="101">
        <v>0</v>
      </c>
      <c r="U11" s="101">
        <v>0</v>
      </c>
      <c r="V11" s="101">
        <v>0</v>
      </c>
      <c r="W11" s="101">
        <v>0</v>
      </c>
      <c r="X11" s="101">
        <v>0</v>
      </c>
      <c r="Y11" s="101">
        <v>0</v>
      </c>
      <c r="Z11" s="101">
        <v>0</v>
      </c>
      <c r="AA11" s="101">
        <v>0</v>
      </c>
      <c r="AB11" s="101">
        <v>0</v>
      </c>
      <c r="AC11" s="101">
        <v>0</v>
      </c>
      <c r="AD11" s="101">
        <v>0</v>
      </c>
      <c r="AE11" s="101">
        <v>0</v>
      </c>
      <c r="AF11" s="101">
        <v>0</v>
      </c>
      <c r="AG11" s="101">
        <v>0</v>
      </c>
      <c r="AH11" s="101">
        <v>0</v>
      </c>
      <c r="AI11" s="101">
        <v>0</v>
      </c>
      <c r="AJ11" s="101">
        <v>0</v>
      </c>
      <c r="AK11" s="101">
        <v>0</v>
      </c>
      <c r="AL11" s="101">
        <v>0</v>
      </c>
      <c r="AM11" s="101">
        <v>0</v>
      </c>
      <c r="AN11" s="101">
        <v>0</v>
      </c>
      <c r="AO11" s="101">
        <v>0</v>
      </c>
      <c r="AP11" s="101">
        <v>0</v>
      </c>
      <c r="AQ11" s="101">
        <v>0</v>
      </c>
    </row>
    <row r="12" spans="1:58" ht="15" customHeight="1" x14ac:dyDescent="0.25">
      <c r="B12" s="327" t="str">
        <f>PROPER('Master site list'!A3)</f>
        <v>Airport Park &amp; Ride</v>
      </c>
      <c r="C12" s="98">
        <v>0</v>
      </c>
      <c r="D12" s="102">
        <v>0</v>
      </c>
      <c r="E12" s="102">
        <v>0</v>
      </c>
      <c r="F12" s="102">
        <v>0</v>
      </c>
      <c r="G12" s="102">
        <v>0</v>
      </c>
      <c r="H12" s="102">
        <v>0</v>
      </c>
      <c r="I12" s="102">
        <v>0</v>
      </c>
      <c r="J12" s="102">
        <v>0</v>
      </c>
      <c r="K12" s="102">
        <v>0</v>
      </c>
      <c r="L12" s="102">
        <v>0</v>
      </c>
      <c r="M12" s="102">
        <v>0</v>
      </c>
      <c r="N12" s="102">
        <v>0</v>
      </c>
      <c r="O12" s="102">
        <v>0</v>
      </c>
      <c r="P12" s="102">
        <v>0</v>
      </c>
      <c r="Q12" s="102">
        <v>0</v>
      </c>
      <c r="R12" s="102">
        <v>0</v>
      </c>
      <c r="S12" s="102">
        <v>0</v>
      </c>
      <c r="T12" s="102">
        <v>0</v>
      </c>
      <c r="U12" s="102">
        <v>0</v>
      </c>
      <c r="V12" s="102">
        <v>0</v>
      </c>
      <c r="W12" s="102">
        <v>0</v>
      </c>
      <c r="X12" s="102">
        <v>0</v>
      </c>
      <c r="Y12" s="102">
        <v>0</v>
      </c>
      <c r="Z12" s="102">
        <v>0</v>
      </c>
      <c r="AA12" s="102">
        <v>0</v>
      </c>
      <c r="AB12" s="102">
        <v>0</v>
      </c>
      <c r="AC12" s="102">
        <v>0</v>
      </c>
      <c r="AD12" s="102">
        <v>0</v>
      </c>
      <c r="AE12" s="102">
        <v>0</v>
      </c>
      <c r="AF12" s="102">
        <v>0</v>
      </c>
      <c r="AG12" s="102">
        <v>0</v>
      </c>
      <c r="AH12" s="102">
        <v>0</v>
      </c>
      <c r="AI12" s="102">
        <v>0</v>
      </c>
      <c r="AJ12" s="102">
        <v>0</v>
      </c>
      <c r="AK12" s="102">
        <v>0</v>
      </c>
      <c r="AL12" s="102">
        <v>0</v>
      </c>
      <c r="AM12" s="102">
        <v>0</v>
      </c>
      <c r="AN12" s="102">
        <v>0</v>
      </c>
      <c r="AO12" s="102">
        <v>0</v>
      </c>
      <c r="AP12" s="102">
        <v>0</v>
      </c>
      <c r="AQ12" s="102">
        <v>0</v>
      </c>
    </row>
    <row r="13" spans="1:58" ht="15" customHeight="1" x14ac:dyDescent="0.25">
      <c r="B13" s="327" t="str">
        <f>PROPER('Master site list'!A4)</f>
        <v>Harford Park &amp; Ride</v>
      </c>
      <c r="C13" s="98">
        <v>0</v>
      </c>
      <c r="D13" s="102">
        <v>0</v>
      </c>
      <c r="E13" s="102">
        <v>0</v>
      </c>
      <c r="F13" s="102">
        <v>0</v>
      </c>
      <c r="G13" s="102">
        <v>0</v>
      </c>
      <c r="H13" s="102">
        <v>0</v>
      </c>
      <c r="I13" s="102">
        <v>0</v>
      </c>
      <c r="J13" s="102">
        <v>0</v>
      </c>
      <c r="K13" s="102">
        <v>0</v>
      </c>
      <c r="L13" s="102">
        <v>0</v>
      </c>
      <c r="M13" s="102">
        <v>0</v>
      </c>
      <c r="N13" s="102">
        <v>0</v>
      </c>
      <c r="O13" s="102">
        <v>0</v>
      </c>
      <c r="P13" s="102">
        <v>0</v>
      </c>
      <c r="Q13" s="102">
        <v>0</v>
      </c>
      <c r="R13" s="102">
        <v>0</v>
      </c>
      <c r="S13" s="102">
        <v>0</v>
      </c>
      <c r="T13" s="102">
        <v>0</v>
      </c>
      <c r="U13" s="102">
        <v>0</v>
      </c>
      <c r="V13" s="102">
        <v>0</v>
      </c>
      <c r="W13" s="102">
        <v>0</v>
      </c>
      <c r="X13" s="102">
        <v>0</v>
      </c>
      <c r="Y13" s="102">
        <v>0</v>
      </c>
      <c r="Z13" s="102">
        <v>0</v>
      </c>
      <c r="AA13" s="102">
        <v>0</v>
      </c>
      <c r="AB13" s="102">
        <v>0</v>
      </c>
      <c r="AC13" s="102">
        <v>0</v>
      </c>
      <c r="AD13" s="102">
        <v>0</v>
      </c>
      <c r="AE13" s="102">
        <v>0</v>
      </c>
      <c r="AF13" s="102">
        <v>0</v>
      </c>
      <c r="AG13" s="102">
        <v>0</v>
      </c>
      <c r="AH13" s="102">
        <v>0</v>
      </c>
      <c r="AI13" s="102">
        <v>0</v>
      </c>
      <c r="AJ13" s="102">
        <v>0</v>
      </c>
      <c r="AK13" s="102">
        <v>0</v>
      </c>
      <c r="AL13" s="102">
        <v>0</v>
      </c>
      <c r="AM13" s="102">
        <v>0</v>
      </c>
      <c r="AN13" s="102">
        <v>0</v>
      </c>
      <c r="AO13" s="102">
        <v>0</v>
      </c>
      <c r="AP13" s="102">
        <v>0</v>
      </c>
      <c r="AQ13" s="102">
        <v>0</v>
      </c>
    </row>
    <row r="14" spans="1:58" ht="15" customHeight="1" x14ac:dyDescent="0.25">
      <c r="B14" s="327" t="str">
        <f>PROPER('Master site list'!A5)</f>
        <v>Sprowston Park &amp; Ride</v>
      </c>
      <c r="C14" s="98">
        <v>0</v>
      </c>
      <c r="D14" s="102">
        <v>0</v>
      </c>
      <c r="E14" s="102">
        <v>0</v>
      </c>
      <c r="F14" s="102">
        <v>0</v>
      </c>
      <c r="G14" s="102">
        <v>0</v>
      </c>
      <c r="H14" s="102">
        <v>0</v>
      </c>
      <c r="I14" s="102">
        <v>0</v>
      </c>
      <c r="J14" s="102">
        <v>0</v>
      </c>
      <c r="K14" s="102">
        <v>0</v>
      </c>
      <c r="L14" s="102">
        <v>0</v>
      </c>
      <c r="M14" s="102">
        <v>0</v>
      </c>
      <c r="N14" s="102">
        <v>0</v>
      </c>
      <c r="O14" s="102">
        <v>0</v>
      </c>
      <c r="P14" s="102">
        <v>0</v>
      </c>
      <c r="Q14" s="102">
        <v>0</v>
      </c>
      <c r="R14" s="102">
        <v>0</v>
      </c>
      <c r="S14" s="102">
        <v>0</v>
      </c>
      <c r="T14" s="102">
        <v>0</v>
      </c>
      <c r="U14" s="102">
        <v>0</v>
      </c>
      <c r="V14" s="102">
        <v>0</v>
      </c>
      <c r="W14" s="102">
        <v>0</v>
      </c>
      <c r="X14" s="102">
        <v>0</v>
      </c>
      <c r="Y14" s="102">
        <v>0</v>
      </c>
      <c r="Z14" s="102">
        <v>0</v>
      </c>
      <c r="AA14" s="102">
        <v>0</v>
      </c>
      <c r="AB14" s="102">
        <v>0</v>
      </c>
      <c r="AC14" s="102">
        <v>0</v>
      </c>
      <c r="AD14" s="102">
        <v>0</v>
      </c>
      <c r="AE14" s="102">
        <v>0</v>
      </c>
      <c r="AF14" s="102">
        <v>0</v>
      </c>
      <c r="AG14" s="102">
        <v>0</v>
      </c>
      <c r="AH14" s="102">
        <v>0</v>
      </c>
      <c r="AI14" s="102">
        <v>0</v>
      </c>
      <c r="AJ14" s="102">
        <v>0</v>
      </c>
      <c r="AK14" s="102">
        <v>0</v>
      </c>
      <c r="AL14" s="102">
        <v>0</v>
      </c>
      <c r="AM14" s="102">
        <v>0</v>
      </c>
      <c r="AN14" s="102">
        <v>0</v>
      </c>
      <c r="AO14" s="102">
        <v>0</v>
      </c>
      <c r="AP14" s="102">
        <v>0</v>
      </c>
      <c r="AQ14" s="102">
        <v>0</v>
      </c>
    </row>
    <row r="15" spans="1:58" ht="15" customHeight="1" x14ac:dyDescent="0.25">
      <c r="B15" s="327" t="str">
        <f>PROPER('Master site list'!A6)</f>
        <v>Thickthorn Park &amp; Ride</v>
      </c>
      <c r="C15" s="98">
        <v>0</v>
      </c>
      <c r="D15" s="102">
        <v>0</v>
      </c>
      <c r="E15" s="102">
        <v>0</v>
      </c>
      <c r="F15" s="102">
        <v>0</v>
      </c>
      <c r="G15" s="102">
        <v>0</v>
      </c>
      <c r="H15" s="102">
        <v>0</v>
      </c>
      <c r="I15" s="102">
        <v>0</v>
      </c>
      <c r="J15" s="102">
        <v>0</v>
      </c>
      <c r="K15" s="102">
        <v>0</v>
      </c>
      <c r="L15" s="102">
        <v>0</v>
      </c>
      <c r="M15" s="102">
        <v>0</v>
      </c>
      <c r="N15" s="102">
        <v>0</v>
      </c>
      <c r="O15" s="102">
        <v>0</v>
      </c>
      <c r="P15" s="102">
        <v>0</v>
      </c>
      <c r="Q15" s="102">
        <v>0</v>
      </c>
      <c r="R15" s="102">
        <v>0</v>
      </c>
      <c r="S15" s="102">
        <v>0</v>
      </c>
      <c r="T15" s="102">
        <v>0</v>
      </c>
      <c r="U15" s="102">
        <v>0</v>
      </c>
      <c r="V15" s="102">
        <v>0</v>
      </c>
      <c r="W15" s="102">
        <v>0</v>
      </c>
      <c r="X15" s="102">
        <v>0</v>
      </c>
      <c r="Y15" s="102">
        <v>0</v>
      </c>
      <c r="Z15" s="102">
        <v>0</v>
      </c>
      <c r="AA15" s="102">
        <v>0</v>
      </c>
      <c r="AB15" s="102">
        <v>0</v>
      </c>
      <c r="AC15" s="102">
        <v>0</v>
      </c>
      <c r="AD15" s="102">
        <v>0</v>
      </c>
      <c r="AE15" s="102">
        <v>0</v>
      </c>
      <c r="AF15" s="102">
        <v>0</v>
      </c>
      <c r="AG15" s="102">
        <v>0</v>
      </c>
      <c r="AH15" s="102">
        <v>0</v>
      </c>
      <c r="AI15" s="102">
        <v>0</v>
      </c>
      <c r="AJ15" s="102">
        <v>0</v>
      </c>
      <c r="AK15" s="102">
        <v>0</v>
      </c>
      <c r="AL15" s="102">
        <v>0</v>
      </c>
      <c r="AM15" s="102">
        <v>0</v>
      </c>
      <c r="AN15" s="102">
        <v>0</v>
      </c>
      <c r="AO15" s="102">
        <v>0</v>
      </c>
      <c r="AP15" s="102">
        <v>0</v>
      </c>
      <c r="AQ15" s="102">
        <v>0</v>
      </c>
    </row>
    <row r="16" spans="1:58" ht="15" customHeight="1" x14ac:dyDescent="0.25">
      <c r="B16" s="327" t="str">
        <f>PROPER('Master site list'!A7)</f>
        <v>Postwick Park &amp; Ride</v>
      </c>
      <c r="C16" s="98">
        <v>0</v>
      </c>
      <c r="D16" s="102">
        <v>0</v>
      </c>
      <c r="E16" s="102">
        <v>0</v>
      </c>
      <c r="F16" s="102">
        <v>0</v>
      </c>
      <c r="G16" s="102">
        <v>0</v>
      </c>
      <c r="H16" s="102">
        <v>0</v>
      </c>
      <c r="I16" s="102">
        <v>0</v>
      </c>
      <c r="J16" s="102">
        <v>0</v>
      </c>
      <c r="K16" s="102">
        <v>0</v>
      </c>
      <c r="L16" s="102">
        <v>0</v>
      </c>
      <c r="M16" s="102">
        <v>0</v>
      </c>
      <c r="N16" s="102">
        <v>0</v>
      </c>
      <c r="O16" s="102">
        <v>0</v>
      </c>
      <c r="P16" s="102">
        <v>0</v>
      </c>
      <c r="Q16" s="102">
        <v>0</v>
      </c>
      <c r="R16" s="102">
        <v>0</v>
      </c>
      <c r="S16" s="102">
        <v>0</v>
      </c>
      <c r="T16" s="102">
        <v>0</v>
      </c>
      <c r="U16" s="102">
        <v>0</v>
      </c>
      <c r="V16" s="102">
        <v>0</v>
      </c>
      <c r="W16" s="102">
        <v>0</v>
      </c>
      <c r="X16" s="102">
        <v>0</v>
      </c>
      <c r="Y16" s="102">
        <v>0</v>
      </c>
      <c r="Z16" s="102">
        <v>0</v>
      </c>
      <c r="AA16" s="102">
        <v>0</v>
      </c>
      <c r="AB16" s="102">
        <v>0</v>
      </c>
      <c r="AC16" s="102">
        <v>0</v>
      </c>
      <c r="AD16" s="102">
        <v>0</v>
      </c>
      <c r="AE16" s="102">
        <v>0</v>
      </c>
      <c r="AF16" s="102">
        <v>0</v>
      </c>
      <c r="AG16" s="102">
        <v>0</v>
      </c>
      <c r="AH16" s="102">
        <v>0</v>
      </c>
      <c r="AI16" s="102">
        <v>0</v>
      </c>
      <c r="AJ16" s="102">
        <v>0</v>
      </c>
      <c r="AK16" s="102">
        <v>0</v>
      </c>
      <c r="AL16" s="102">
        <v>0</v>
      </c>
      <c r="AM16" s="102">
        <v>0</v>
      </c>
      <c r="AN16" s="102">
        <v>0</v>
      </c>
      <c r="AO16" s="102">
        <v>0</v>
      </c>
      <c r="AP16" s="102">
        <v>0</v>
      </c>
      <c r="AQ16" s="102">
        <v>0</v>
      </c>
    </row>
    <row r="17" spans="2:43" ht="15" customHeight="1" x14ac:dyDescent="0.25">
      <c r="B17" s="327" t="str">
        <f>PROPER('Master site list'!A8)</f>
        <v>Costessey Park &amp; Ride</v>
      </c>
      <c r="C17" s="98">
        <v>0</v>
      </c>
      <c r="D17" s="102">
        <v>0</v>
      </c>
      <c r="E17" s="102">
        <v>0</v>
      </c>
      <c r="F17" s="102">
        <v>0</v>
      </c>
      <c r="G17" s="102">
        <v>0</v>
      </c>
      <c r="H17" s="102">
        <v>0</v>
      </c>
      <c r="I17" s="102">
        <v>0</v>
      </c>
      <c r="J17" s="102">
        <v>0</v>
      </c>
      <c r="K17" s="102">
        <v>0</v>
      </c>
      <c r="L17" s="102">
        <v>0</v>
      </c>
      <c r="M17" s="102">
        <v>0</v>
      </c>
      <c r="N17" s="102">
        <v>0</v>
      </c>
      <c r="O17" s="102">
        <v>0</v>
      </c>
      <c r="P17" s="102">
        <v>0</v>
      </c>
      <c r="Q17" s="102">
        <v>0</v>
      </c>
      <c r="R17" s="102">
        <v>0</v>
      </c>
      <c r="S17" s="102">
        <v>0</v>
      </c>
      <c r="T17" s="102">
        <v>0</v>
      </c>
      <c r="U17" s="102">
        <v>0</v>
      </c>
      <c r="V17" s="102">
        <v>0</v>
      </c>
      <c r="W17" s="102">
        <v>0</v>
      </c>
      <c r="X17" s="102">
        <v>0</v>
      </c>
      <c r="Y17" s="102">
        <v>0</v>
      </c>
      <c r="Z17" s="102">
        <v>0</v>
      </c>
      <c r="AA17" s="102">
        <v>0</v>
      </c>
      <c r="AB17" s="102">
        <v>0</v>
      </c>
      <c r="AC17" s="102">
        <v>0</v>
      </c>
      <c r="AD17" s="102">
        <v>0</v>
      </c>
      <c r="AE17" s="102">
        <v>0</v>
      </c>
      <c r="AF17" s="102">
        <v>0</v>
      </c>
      <c r="AG17" s="102">
        <v>0</v>
      </c>
      <c r="AH17" s="102">
        <v>0</v>
      </c>
      <c r="AI17" s="102">
        <v>0</v>
      </c>
      <c r="AJ17" s="102">
        <v>0</v>
      </c>
      <c r="AK17" s="102">
        <v>0</v>
      </c>
      <c r="AL17" s="102">
        <v>0</v>
      </c>
      <c r="AM17" s="102">
        <v>0</v>
      </c>
      <c r="AN17" s="102">
        <v>0</v>
      </c>
      <c r="AO17" s="102">
        <v>0</v>
      </c>
      <c r="AP17" s="102">
        <v>0</v>
      </c>
      <c r="AQ17" s="102">
        <v>0</v>
      </c>
    </row>
  </sheetData>
  <mergeCells count="3">
    <mergeCell ref="D7:AQ7"/>
    <mergeCell ref="B9:B10"/>
    <mergeCell ref="C7:C9"/>
  </mergeCells>
  <conditionalFormatting sqref="B9">
    <cfRule type="expression" dxfId="84" priority="121">
      <formula>#REF!="Residential"</formula>
    </cfRule>
  </conditionalFormatting>
  <conditionalFormatting sqref="B11:B17">
    <cfRule type="expression" dxfId="83" priority="1">
      <formula>#REF!="Residential"</formula>
    </cfRule>
  </conditionalFormatting>
  <conditionalFormatting sqref="B18:B1048576">
    <cfRule type="expression" dxfId="82" priority="68">
      <formula>M19="Residential"</formula>
    </cfRule>
  </conditionalFormatting>
  <conditionalFormatting sqref="C11:AQ13 C15:AQ16 XEA18:XEK1048179 C18:D1048576 T18:AF1048576">
    <cfRule type="expression" dxfId="81" priority="90">
      <formula>P12="Residential"</formula>
    </cfRule>
  </conditionalFormatting>
  <conditionalFormatting sqref="C14:XDW14">
    <cfRule type="expression" dxfId="80" priority="2714">
      <formula>#REF!="Residential"</formula>
    </cfRule>
  </conditionalFormatting>
  <conditionalFormatting sqref="C17:XDW17">
    <cfRule type="expression" dxfId="79" priority="3221">
      <formula>#REF!="Residential"</formula>
    </cfRule>
  </conditionalFormatting>
  <conditionalFormatting sqref="AG18:AP1048576">
    <cfRule type="expression" dxfId="78" priority="1252">
      <formula>AQ19="Residential"</formula>
    </cfRule>
  </conditionalFormatting>
  <conditionalFormatting sqref="AR11:XDW13 AR15:XDW16 XEL18:XFD1048192 E18:S1048576 AQ18:XDZ1048576">
    <cfRule type="expression" dxfId="77" priority="89">
      <formula>Q12="Residential"</formula>
    </cfRule>
  </conditionalFormatting>
  <conditionalFormatting sqref="AR9:XEE10">
    <cfRule type="expression" dxfId="76" priority="2717">
      <formula>#REF!="Residential"</formula>
    </cfRule>
  </conditionalFormatting>
  <conditionalFormatting sqref="XDX11:XEE17">
    <cfRule type="expression" dxfId="75" priority="6">
      <formula>#REF!="Residential"</formula>
    </cfRule>
  </conditionalFormatting>
  <conditionalFormatting sqref="XEA1048180:XEK1048540">
    <cfRule type="expression" dxfId="74" priority="3225">
      <formula>XEN1="Residential"</formula>
    </cfRule>
  </conditionalFormatting>
  <conditionalFormatting sqref="XEA1048541:XEK1048576">
    <cfRule type="expression" dxfId="73" priority="1769">
      <formula>XEN344="Residential"</formula>
    </cfRule>
  </conditionalFormatting>
  <conditionalFormatting sqref="XEF9:XFD17">
    <cfRule type="expression" dxfId="72" priority="2">
      <formula>#REF!="Residential"</formula>
    </cfRule>
  </conditionalFormatting>
  <conditionalFormatting sqref="XEL1048193:XFD1048576">
    <cfRule type="expression" dxfId="71" priority="1848">
      <formula>XEX1="Residential"</formula>
    </cfRule>
  </conditionalFormatting>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42D6-A227-420C-9490-675909FCB69A}">
  <sheetPr>
    <tabColor rgb="FF008768"/>
    <pageSetUpPr fitToPage="1"/>
  </sheetPr>
  <dimension ref="A1:AG498"/>
  <sheetViews>
    <sheetView showGridLines="0" zoomScale="80" zoomScaleNormal="80" zoomScaleSheetLayoutView="70" workbookViewId="0">
      <pane ySplit="7" topLeftCell="A113" activePane="bottomLeft" state="frozen"/>
      <selection pane="bottomLeft" activeCell="O76" sqref="O76:S77"/>
    </sheetView>
  </sheetViews>
  <sheetFormatPr defaultColWidth="9.140625" defaultRowHeight="12.75" x14ac:dyDescent="0.25"/>
  <cols>
    <col min="1" max="1" width="2.85546875" style="14" customWidth="1"/>
    <col min="2" max="2" width="30.7109375" style="14" customWidth="1"/>
    <col min="3" max="3" width="10.7109375" style="22" customWidth="1"/>
    <col min="4" max="5" width="9.140625" style="14" customWidth="1"/>
    <col min="6" max="6" width="11.28515625" style="14" bestFit="1" customWidth="1"/>
    <col min="7" max="7" width="10.28515625" style="14" customWidth="1"/>
    <col min="8" max="9" width="12.140625" style="14" customWidth="1"/>
    <col min="10" max="10" width="13.140625" style="14" customWidth="1"/>
    <col min="11" max="12" width="11.7109375" style="14" customWidth="1"/>
    <col min="13" max="13" width="12.28515625" style="14" customWidth="1"/>
    <col min="14" max="14" width="11.140625" style="14" customWidth="1"/>
    <col min="15" max="15" width="14.28515625" style="14" customWidth="1"/>
    <col min="16" max="17" width="15" style="14" customWidth="1"/>
    <col min="18" max="18" width="14.7109375" style="14" customWidth="1"/>
    <col min="19" max="19" width="19.28515625" style="14" customWidth="1"/>
    <col min="20" max="20" width="17.7109375" style="14" customWidth="1"/>
    <col min="21" max="21" width="9.140625" style="120"/>
    <col min="22" max="24" width="9.140625" style="12"/>
    <col min="25" max="31" width="9.140625" style="12" customWidth="1"/>
    <col min="32" max="32" width="9.140625" style="14" customWidth="1"/>
    <col min="33" max="16384" width="9.140625" style="14"/>
  </cols>
  <sheetData>
    <row r="1" spans="2:32" ht="17.45" customHeight="1" thickBot="1" x14ac:dyDescent="0.3">
      <c r="B1" s="12"/>
      <c r="C1" s="13"/>
      <c r="D1" s="12"/>
      <c r="E1" s="12"/>
      <c r="F1" s="12"/>
      <c r="G1" s="12"/>
      <c r="H1" s="12"/>
      <c r="I1" s="12"/>
      <c r="J1" s="12"/>
      <c r="K1" s="12"/>
      <c r="L1" s="12"/>
      <c r="M1" s="12"/>
      <c r="N1" s="12"/>
      <c r="O1" s="12"/>
      <c r="P1" s="12"/>
      <c r="Q1" s="12"/>
      <c r="R1" s="12"/>
      <c r="S1" s="12"/>
      <c r="T1" s="12"/>
    </row>
    <row r="2" spans="2:32" ht="17.45" customHeight="1" thickBot="1" x14ac:dyDescent="0.3">
      <c r="B2" s="436" t="s">
        <v>251</v>
      </c>
      <c r="C2" s="436"/>
      <c r="D2" s="436"/>
      <c r="E2" s="436"/>
      <c r="F2" s="436"/>
      <c r="G2" s="436"/>
      <c r="H2" s="436"/>
      <c r="I2" s="436"/>
      <c r="J2" s="436"/>
      <c r="K2" s="436"/>
      <c r="L2" s="436"/>
      <c r="M2" s="436"/>
      <c r="N2" s="42"/>
      <c r="O2" s="26"/>
      <c r="P2" s="26"/>
      <c r="Q2" s="26"/>
      <c r="R2" s="26"/>
      <c r="S2" s="28" t="str">
        <f>"Total "&amp;Summary!B23&amp;" Price before Overheads and Profit"</f>
        <v>Total Soft FM Services Price before Overheads and Profit</v>
      </c>
      <c r="T2" s="24">
        <f>SUMIF(O:O,O76,T:T)</f>
        <v>1.6100000000000006E-4</v>
      </c>
      <c r="AC2" s="15"/>
      <c r="AD2" s="15"/>
      <c r="AE2" s="15"/>
      <c r="AF2" s="16"/>
    </row>
    <row r="3" spans="2:32" ht="17.45" customHeight="1" thickBot="1" x14ac:dyDescent="0.3">
      <c r="B3" s="436"/>
      <c r="C3" s="436"/>
      <c r="D3" s="436"/>
      <c r="E3" s="436"/>
      <c r="F3" s="436"/>
      <c r="G3" s="436"/>
      <c r="H3" s="436"/>
      <c r="I3" s="436"/>
      <c r="J3" s="436"/>
      <c r="K3" s="436"/>
      <c r="L3" s="436"/>
      <c r="M3" s="436"/>
      <c r="N3" s="261"/>
      <c r="O3" s="230"/>
      <c r="P3" s="23"/>
      <c r="Q3" s="23"/>
      <c r="R3" s="23"/>
      <c r="S3" s="174" t="s">
        <v>33</v>
      </c>
      <c r="T3" s="83"/>
      <c r="AC3" s="15"/>
      <c r="AD3" s="15"/>
      <c r="AE3" s="15"/>
      <c r="AF3" s="16"/>
    </row>
    <row r="4" spans="2:32" ht="17.45" customHeight="1" thickBot="1" x14ac:dyDescent="0.3">
      <c r="B4" s="436"/>
      <c r="C4" s="436"/>
      <c r="D4" s="436"/>
      <c r="E4" s="436"/>
      <c r="F4" s="436"/>
      <c r="G4" s="436"/>
      <c r="H4" s="436"/>
      <c r="I4" s="436"/>
      <c r="J4" s="436"/>
      <c r="K4" s="436"/>
      <c r="L4" s="436"/>
      <c r="M4" s="436"/>
      <c r="N4" s="262"/>
      <c r="O4" s="29"/>
      <c r="P4" s="232"/>
      <c r="Q4" s="45"/>
      <c r="R4" s="45" t="s">
        <v>34</v>
      </c>
      <c r="S4" s="233">
        <f>Summary!J3</f>
        <v>0</v>
      </c>
      <c r="T4" s="234">
        <f>T2*S4</f>
        <v>0</v>
      </c>
      <c r="Z4" s="137"/>
      <c r="AC4" s="15"/>
      <c r="AD4" s="15"/>
      <c r="AE4" s="15"/>
      <c r="AF4" s="16"/>
    </row>
    <row r="5" spans="2:32" ht="17.45" customHeight="1" thickBot="1" x14ac:dyDescent="0.3">
      <c r="B5" s="436"/>
      <c r="C5" s="436"/>
      <c r="D5" s="436"/>
      <c r="E5" s="436"/>
      <c r="F5" s="436"/>
      <c r="G5" s="436"/>
      <c r="H5" s="436"/>
      <c r="I5" s="436"/>
      <c r="J5" s="436"/>
      <c r="K5" s="436"/>
      <c r="L5" s="436"/>
      <c r="M5" s="436"/>
      <c r="N5" s="262"/>
      <c r="O5" s="29"/>
      <c r="P5" s="29"/>
      <c r="Q5" s="29"/>
      <c r="R5" s="29"/>
      <c r="S5" s="44" t="s">
        <v>35</v>
      </c>
      <c r="T5" s="84">
        <f>T4+T2</f>
        <v>1.6100000000000006E-4</v>
      </c>
      <c r="AC5" s="15"/>
      <c r="AD5" s="15"/>
      <c r="AE5" s="15"/>
      <c r="AF5" s="16"/>
    </row>
    <row r="6" spans="2:32" ht="17.45" customHeight="1" thickBot="1" x14ac:dyDescent="0.3">
      <c r="B6" s="436"/>
      <c r="C6" s="436"/>
      <c r="D6" s="436"/>
      <c r="E6" s="436"/>
      <c r="F6" s="436"/>
      <c r="G6" s="436"/>
      <c r="H6" s="436"/>
      <c r="I6" s="436"/>
      <c r="J6" s="436"/>
      <c r="K6" s="436"/>
      <c r="L6" s="436"/>
      <c r="M6" s="436"/>
      <c r="N6" s="262"/>
      <c r="O6" s="29"/>
      <c r="P6" s="232"/>
      <c r="Q6" s="45"/>
      <c r="R6" s="45" t="s">
        <v>36</v>
      </c>
      <c r="S6" s="175">
        <f>Summary!J5</f>
        <v>0</v>
      </c>
      <c r="T6" s="263">
        <f>T5*S6</f>
        <v>0</v>
      </c>
      <c r="AC6" s="15"/>
      <c r="AD6" s="15"/>
      <c r="AE6" s="15"/>
      <c r="AF6" s="16"/>
    </row>
    <row r="7" spans="2:32" ht="17.45" customHeight="1" thickBot="1" x14ac:dyDescent="0.3">
      <c r="B7" s="436"/>
      <c r="C7" s="436"/>
      <c r="D7" s="436"/>
      <c r="E7" s="436"/>
      <c r="F7" s="436"/>
      <c r="G7" s="436"/>
      <c r="H7" s="436"/>
      <c r="I7" s="436"/>
      <c r="J7" s="436"/>
      <c r="K7" s="436"/>
      <c r="L7" s="436"/>
      <c r="M7" s="436"/>
      <c r="N7" s="262"/>
      <c r="O7" s="76"/>
      <c r="P7" s="77"/>
      <c r="Q7" s="77"/>
      <c r="R7" s="77"/>
      <c r="S7" s="85" t="str">
        <f xml:space="preserve"> "Total Price for "&amp;Summary!B23</f>
        <v>Total Price for Soft FM Services</v>
      </c>
      <c r="T7" s="24">
        <f>T6+T5</f>
        <v>1.6100000000000006E-4</v>
      </c>
      <c r="AC7" s="15"/>
      <c r="AD7" s="15"/>
      <c r="AE7" s="15"/>
      <c r="AF7" s="16"/>
    </row>
    <row r="8" spans="2:32" ht="13.5" thickBot="1" x14ac:dyDescent="0.3">
      <c r="B8" s="12"/>
      <c r="C8" s="13"/>
      <c r="D8" s="12"/>
      <c r="E8" s="12"/>
      <c r="F8" s="12"/>
      <c r="G8" s="12"/>
      <c r="H8" s="12"/>
      <c r="I8" s="12"/>
      <c r="J8" s="12"/>
      <c r="K8" s="12"/>
      <c r="L8" s="12"/>
      <c r="M8" s="12"/>
      <c r="N8" s="12"/>
      <c r="O8" s="12"/>
      <c r="P8" s="12"/>
      <c r="Q8" s="12"/>
      <c r="R8" s="12"/>
      <c r="S8" s="12"/>
      <c r="T8" s="12"/>
      <c r="AC8" s="15"/>
      <c r="AD8" s="15"/>
      <c r="AE8" s="15"/>
      <c r="AF8" s="16"/>
    </row>
    <row r="9" spans="2:32" s="19" customFormat="1" ht="34.9" customHeight="1" thickBot="1" x14ac:dyDescent="0.3">
      <c r="B9" s="522" t="str">
        <f>'Master site list'!$A2</f>
        <v>Norwich Bus Station</v>
      </c>
      <c r="C9" s="522"/>
      <c r="D9" s="522"/>
      <c r="E9" s="522"/>
      <c r="F9" s="522"/>
      <c r="G9" s="522"/>
      <c r="H9" s="522"/>
      <c r="I9" s="522"/>
      <c r="J9" s="522"/>
      <c r="K9" s="522"/>
      <c r="L9" s="522"/>
      <c r="M9" s="523"/>
      <c r="N9" s="521" t="str">
        <f>Summary!$B$23</f>
        <v>Soft FM Services</v>
      </c>
      <c r="O9" s="522"/>
      <c r="P9" s="522"/>
      <c r="Q9" s="522"/>
      <c r="R9" s="522"/>
      <c r="S9" s="522"/>
      <c r="T9" s="523"/>
      <c r="U9" s="121"/>
      <c r="V9" s="17"/>
      <c r="W9" s="17"/>
      <c r="X9" s="17"/>
      <c r="Y9" s="17"/>
      <c r="Z9" s="17"/>
      <c r="AA9" s="17"/>
      <c r="AB9" s="17"/>
      <c r="AC9" s="15"/>
      <c r="AD9" s="15"/>
      <c r="AE9" s="15"/>
      <c r="AF9" s="18"/>
    </row>
    <row r="10" spans="2:32" ht="100.15" customHeight="1" thickBot="1" x14ac:dyDescent="0.3">
      <c r="B10" s="172" t="s">
        <v>37</v>
      </c>
      <c r="C10" s="48" t="s">
        <v>38</v>
      </c>
      <c r="D10" s="48" t="s">
        <v>39</v>
      </c>
      <c r="E10" s="48" t="s">
        <v>61</v>
      </c>
      <c r="F10" s="49" t="s">
        <v>62</v>
      </c>
      <c r="G10" s="48" t="s">
        <v>63</v>
      </c>
      <c r="H10" s="48" t="s">
        <v>43</v>
      </c>
      <c r="I10" s="48" t="s">
        <v>44</v>
      </c>
      <c r="J10" s="48" t="s">
        <v>64</v>
      </c>
      <c r="K10" s="48" t="s">
        <v>65</v>
      </c>
      <c r="L10" s="48" t="s">
        <v>47</v>
      </c>
      <c r="M10" s="48" t="s">
        <v>48</v>
      </c>
      <c r="N10" s="48" t="s">
        <v>66</v>
      </c>
      <c r="O10" s="48" t="s">
        <v>67</v>
      </c>
      <c r="P10" s="48" t="s">
        <v>68</v>
      </c>
      <c r="Q10" s="48" t="s">
        <v>69</v>
      </c>
      <c r="R10" s="48" t="s">
        <v>70</v>
      </c>
      <c r="S10" s="48" t="s">
        <v>54</v>
      </c>
      <c r="T10" s="50" t="s">
        <v>200</v>
      </c>
      <c r="AC10" s="15"/>
      <c r="AD10" s="15"/>
      <c r="AE10" s="15"/>
      <c r="AF10" s="16"/>
    </row>
    <row r="11" spans="2:32" x14ac:dyDescent="0.25">
      <c r="B11" s="173" t="s">
        <v>215</v>
      </c>
      <c r="C11" s="264"/>
      <c r="D11" s="265"/>
      <c r="E11" s="265"/>
      <c r="F11" s="266"/>
      <c r="G11" s="267"/>
      <c r="H11" s="267"/>
      <c r="I11" s="267"/>
      <c r="J11" s="267"/>
      <c r="K11" s="267"/>
      <c r="L11" s="268"/>
      <c r="M11" s="268"/>
      <c r="N11" s="267"/>
      <c r="O11" s="267"/>
      <c r="P11" s="267"/>
      <c r="Q11" s="267"/>
      <c r="R11" s="267"/>
      <c r="S11" s="267"/>
      <c r="T11" s="269"/>
      <c r="AC11" s="15"/>
      <c r="AD11" s="15"/>
      <c r="AE11" s="15"/>
      <c r="AF11" s="16"/>
    </row>
    <row r="12" spans="2:32" ht="15" x14ac:dyDescent="0.25">
      <c r="B12" s="270"/>
      <c r="C12" s="271"/>
      <c r="D12" s="272" t="str">
        <f>IF(C12="","",F12/C12)</f>
        <v/>
      </c>
      <c r="E12" s="273">
        <f>C12/2080</f>
        <v>0</v>
      </c>
      <c r="F12" s="274">
        <v>9.9999999999999995E-7</v>
      </c>
      <c r="G12" s="275">
        <v>0</v>
      </c>
      <c r="H12" s="274">
        <v>0</v>
      </c>
      <c r="I12" s="51">
        <f>H12/F12</f>
        <v>0</v>
      </c>
      <c r="J12" s="275">
        <v>0</v>
      </c>
      <c r="K12" s="275">
        <v>0</v>
      </c>
      <c r="L12" s="275">
        <v>0</v>
      </c>
      <c r="M12" s="53">
        <f>L12/F12</f>
        <v>0</v>
      </c>
      <c r="N12" s="275">
        <v>0</v>
      </c>
      <c r="O12" s="275">
        <v>0</v>
      </c>
      <c r="P12" s="275">
        <v>0</v>
      </c>
      <c r="Q12" s="275">
        <v>0</v>
      </c>
      <c r="R12" s="275">
        <v>0</v>
      </c>
      <c r="S12" s="274"/>
      <c r="T12" s="276">
        <f>SUM(F12+G12+H12+J12+K12+L12+N12+O12+P12+Q12+R12)</f>
        <v>9.9999999999999995E-7</v>
      </c>
      <c r="U12" s="122">
        <f>SUM(C12*E12)</f>
        <v>0</v>
      </c>
      <c r="AC12" s="15"/>
      <c r="AD12" s="15"/>
      <c r="AE12" s="15"/>
      <c r="AF12" s="16"/>
    </row>
    <row r="13" spans="2:32" ht="15" x14ac:dyDescent="0.25">
      <c r="B13" s="236"/>
      <c r="C13" s="277"/>
      <c r="D13" s="238" t="str">
        <f t="shared" ref="D13:D34" si="0">IF(C13="","",F13/C13)</f>
        <v/>
      </c>
      <c r="E13" s="243">
        <f t="shared" ref="E13:E34" si="1">C13/2080</f>
        <v>0</v>
      </c>
      <c r="F13" s="240">
        <v>9.9999999999999995E-7</v>
      </c>
      <c r="G13" s="241">
        <v>0</v>
      </c>
      <c r="H13" s="240">
        <v>0</v>
      </c>
      <c r="I13" s="30">
        <f>H13/F13</f>
        <v>0</v>
      </c>
      <c r="J13" s="241">
        <v>0</v>
      </c>
      <c r="K13" s="241">
        <v>0</v>
      </c>
      <c r="L13" s="241">
        <v>0</v>
      </c>
      <c r="M13" s="36">
        <f t="shared" ref="M13:M34" si="2">L13/F13</f>
        <v>0</v>
      </c>
      <c r="N13" s="241">
        <v>0</v>
      </c>
      <c r="O13" s="241">
        <v>0</v>
      </c>
      <c r="P13" s="241">
        <v>0</v>
      </c>
      <c r="Q13" s="241">
        <v>0</v>
      </c>
      <c r="R13" s="241">
        <v>0</v>
      </c>
      <c r="S13" s="240"/>
      <c r="T13" s="242">
        <f t="shared" ref="T13:T34" si="3">SUM(F13+G13+H13+J13+K13+L13+N13+O13+P13+Q13+R13)</f>
        <v>9.9999999999999995E-7</v>
      </c>
      <c r="U13" s="122">
        <f t="shared" ref="U13:U35" si="4">SUM(C13*E13)</f>
        <v>0</v>
      </c>
      <c r="AC13" s="15"/>
      <c r="AD13" s="15"/>
      <c r="AE13" s="15"/>
      <c r="AF13" s="16"/>
    </row>
    <row r="14" spans="2:32" ht="15" x14ac:dyDescent="0.25">
      <c r="B14" s="236"/>
      <c r="C14" s="277"/>
      <c r="D14" s="238" t="str">
        <f t="shared" si="0"/>
        <v/>
      </c>
      <c r="E14" s="243">
        <f t="shared" si="1"/>
        <v>0</v>
      </c>
      <c r="F14" s="240">
        <v>9.9999999999999995E-7</v>
      </c>
      <c r="G14" s="241">
        <v>0</v>
      </c>
      <c r="H14" s="240">
        <v>0</v>
      </c>
      <c r="I14" s="30">
        <f t="shared" ref="I14:I34" si="5">H14/F14</f>
        <v>0</v>
      </c>
      <c r="J14" s="241">
        <v>0</v>
      </c>
      <c r="K14" s="241">
        <v>0</v>
      </c>
      <c r="L14" s="241">
        <v>0</v>
      </c>
      <c r="M14" s="36">
        <f t="shared" si="2"/>
        <v>0</v>
      </c>
      <c r="N14" s="241">
        <v>0</v>
      </c>
      <c r="O14" s="241">
        <v>0</v>
      </c>
      <c r="P14" s="241">
        <v>0</v>
      </c>
      <c r="Q14" s="241">
        <v>0</v>
      </c>
      <c r="R14" s="241">
        <v>0</v>
      </c>
      <c r="S14" s="240"/>
      <c r="T14" s="242">
        <f t="shared" si="3"/>
        <v>9.9999999999999995E-7</v>
      </c>
      <c r="U14" s="122">
        <f t="shared" si="4"/>
        <v>0</v>
      </c>
      <c r="AC14" s="15"/>
      <c r="AD14" s="15"/>
      <c r="AE14" s="15"/>
      <c r="AF14" s="16"/>
    </row>
    <row r="15" spans="2:32" ht="15" x14ac:dyDescent="0.25">
      <c r="B15" s="236"/>
      <c r="C15" s="277"/>
      <c r="D15" s="238" t="str">
        <f t="shared" si="0"/>
        <v/>
      </c>
      <c r="E15" s="243">
        <f t="shared" si="1"/>
        <v>0</v>
      </c>
      <c r="F15" s="240">
        <v>9.9999999999999995E-7</v>
      </c>
      <c r="G15" s="241">
        <v>0</v>
      </c>
      <c r="H15" s="240">
        <v>0</v>
      </c>
      <c r="I15" s="30">
        <f t="shared" si="5"/>
        <v>0</v>
      </c>
      <c r="J15" s="241">
        <v>0</v>
      </c>
      <c r="K15" s="241">
        <v>0</v>
      </c>
      <c r="L15" s="241">
        <v>0</v>
      </c>
      <c r="M15" s="36">
        <f t="shared" si="2"/>
        <v>0</v>
      </c>
      <c r="N15" s="241">
        <v>0</v>
      </c>
      <c r="O15" s="241">
        <v>0</v>
      </c>
      <c r="P15" s="241">
        <v>0</v>
      </c>
      <c r="Q15" s="241">
        <v>0</v>
      </c>
      <c r="R15" s="241">
        <v>0</v>
      </c>
      <c r="S15" s="240"/>
      <c r="T15" s="242">
        <f t="shared" si="3"/>
        <v>9.9999999999999995E-7</v>
      </c>
      <c r="U15" s="122">
        <f t="shared" si="4"/>
        <v>0</v>
      </c>
      <c r="AC15" s="15"/>
      <c r="AD15" s="15"/>
      <c r="AE15" s="15"/>
      <c r="AF15" s="16"/>
    </row>
    <row r="16" spans="2:32" ht="15" x14ac:dyDescent="0.25">
      <c r="B16" s="236"/>
      <c r="C16" s="277"/>
      <c r="D16" s="238" t="str">
        <f t="shared" si="0"/>
        <v/>
      </c>
      <c r="E16" s="243">
        <f t="shared" si="1"/>
        <v>0</v>
      </c>
      <c r="F16" s="240">
        <v>9.9999999999999995E-7</v>
      </c>
      <c r="G16" s="241">
        <v>0</v>
      </c>
      <c r="H16" s="240">
        <v>0</v>
      </c>
      <c r="I16" s="30">
        <f t="shared" si="5"/>
        <v>0</v>
      </c>
      <c r="J16" s="241">
        <v>0</v>
      </c>
      <c r="K16" s="241">
        <v>0</v>
      </c>
      <c r="L16" s="241">
        <v>0</v>
      </c>
      <c r="M16" s="36">
        <f t="shared" si="2"/>
        <v>0</v>
      </c>
      <c r="N16" s="241">
        <v>0</v>
      </c>
      <c r="O16" s="241">
        <v>0</v>
      </c>
      <c r="P16" s="241">
        <v>0</v>
      </c>
      <c r="Q16" s="241">
        <v>0</v>
      </c>
      <c r="R16" s="241">
        <v>0</v>
      </c>
      <c r="S16" s="240"/>
      <c r="T16" s="242">
        <f t="shared" si="3"/>
        <v>9.9999999999999995E-7</v>
      </c>
      <c r="U16" s="122">
        <f t="shared" si="4"/>
        <v>0</v>
      </c>
      <c r="AC16" s="15"/>
      <c r="AD16" s="15"/>
      <c r="AE16" s="15"/>
      <c r="AF16" s="16"/>
    </row>
    <row r="17" spans="2:32" ht="15" x14ac:dyDescent="0.25">
      <c r="B17" s="236"/>
      <c r="C17" s="277"/>
      <c r="D17" s="238" t="str">
        <f t="shared" si="0"/>
        <v/>
      </c>
      <c r="E17" s="243">
        <f t="shared" si="1"/>
        <v>0</v>
      </c>
      <c r="F17" s="240">
        <v>9.9999999999999995E-7</v>
      </c>
      <c r="G17" s="241">
        <v>0</v>
      </c>
      <c r="H17" s="240">
        <v>0</v>
      </c>
      <c r="I17" s="30">
        <f t="shared" si="5"/>
        <v>0</v>
      </c>
      <c r="J17" s="241">
        <v>0</v>
      </c>
      <c r="K17" s="241">
        <v>0</v>
      </c>
      <c r="L17" s="241">
        <v>0</v>
      </c>
      <c r="M17" s="36">
        <f t="shared" si="2"/>
        <v>0</v>
      </c>
      <c r="N17" s="241">
        <v>0</v>
      </c>
      <c r="O17" s="241">
        <v>0</v>
      </c>
      <c r="P17" s="241">
        <v>0</v>
      </c>
      <c r="Q17" s="241">
        <v>0</v>
      </c>
      <c r="R17" s="241">
        <v>0</v>
      </c>
      <c r="S17" s="240"/>
      <c r="T17" s="242">
        <f t="shared" si="3"/>
        <v>9.9999999999999995E-7</v>
      </c>
      <c r="U17" s="122">
        <f t="shared" si="4"/>
        <v>0</v>
      </c>
      <c r="AC17" s="15"/>
      <c r="AD17" s="15"/>
      <c r="AE17" s="15"/>
      <c r="AF17" s="16"/>
    </row>
    <row r="18" spans="2:32" ht="15" x14ac:dyDescent="0.25">
      <c r="B18" s="236"/>
      <c r="C18" s="277"/>
      <c r="D18" s="238" t="str">
        <f t="shared" si="0"/>
        <v/>
      </c>
      <c r="E18" s="243">
        <f t="shared" si="1"/>
        <v>0</v>
      </c>
      <c r="F18" s="240">
        <v>9.9999999999999995E-7</v>
      </c>
      <c r="G18" s="241">
        <v>0</v>
      </c>
      <c r="H18" s="240">
        <v>0</v>
      </c>
      <c r="I18" s="30">
        <f t="shared" si="5"/>
        <v>0</v>
      </c>
      <c r="J18" s="241">
        <v>0</v>
      </c>
      <c r="K18" s="241">
        <v>0</v>
      </c>
      <c r="L18" s="241">
        <v>0</v>
      </c>
      <c r="M18" s="36">
        <f t="shared" si="2"/>
        <v>0</v>
      </c>
      <c r="N18" s="241">
        <v>0</v>
      </c>
      <c r="O18" s="241">
        <v>0</v>
      </c>
      <c r="P18" s="241">
        <v>0</v>
      </c>
      <c r="Q18" s="241">
        <v>0</v>
      </c>
      <c r="R18" s="241">
        <v>0</v>
      </c>
      <c r="S18" s="240"/>
      <c r="T18" s="242">
        <f t="shared" si="3"/>
        <v>9.9999999999999995E-7</v>
      </c>
      <c r="U18" s="122">
        <f t="shared" si="4"/>
        <v>0</v>
      </c>
      <c r="AC18" s="15"/>
      <c r="AD18" s="15"/>
      <c r="AE18" s="15"/>
      <c r="AF18" s="16"/>
    </row>
    <row r="19" spans="2:32" ht="15" x14ac:dyDescent="0.25">
      <c r="B19" s="236"/>
      <c r="C19" s="277"/>
      <c r="D19" s="238" t="str">
        <f t="shared" si="0"/>
        <v/>
      </c>
      <c r="E19" s="243">
        <f t="shared" si="1"/>
        <v>0</v>
      </c>
      <c r="F19" s="240">
        <v>9.9999999999999995E-7</v>
      </c>
      <c r="G19" s="241">
        <v>0</v>
      </c>
      <c r="H19" s="240">
        <v>0</v>
      </c>
      <c r="I19" s="30">
        <f t="shared" si="5"/>
        <v>0</v>
      </c>
      <c r="J19" s="241">
        <v>0</v>
      </c>
      <c r="K19" s="241">
        <v>0</v>
      </c>
      <c r="L19" s="241">
        <v>0</v>
      </c>
      <c r="M19" s="36">
        <f t="shared" si="2"/>
        <v>0</v>
      </c>
      <c r="N19" s="241">
        <v>0</v>
      </c>
      <c r="O19" s="241">
        <v>0</v>
      </c>
      <c r="P19" s="241">
        <v>0</v>
      </c>
      <c r="Q19" s="241">
        <v>0</v>
      </c>
      <c r="R19" s="241">
        <v>0</v>
      </c>
      <c r="S19" s="240"/>
      <c r="T19" s="242">
        <f t="shared" si="3"/>
        <v>9.9999999999999995E-7</v>
      </c>
      <c r="U19" s="122">
        <f t="shared" si="4"/>
        <v>0</v>
      </c>
      <c r="AC19" s="15"/>
      <c r="AD19" s="15"/>
      <c r="AE19" s="15"/>
      <c r="AF19" s="16"/>
    </row>
    <row r="20" spans="2:32" ht="15" x14ac:dyDescent="0.25">
      <c r="B20" s="236"/>
      <c r="C20" s="277"/>
      <c r="D20" s="238" t="str">
        <f t="shared" si="0"/>
        <v/>
      </c>
      <c r="E20" s="243">
        <f t="shared" si="1"/>
        <v>0</v>
      </c>
      <c r="F20" s="240">
        <v>9.9999999999999995E-7</v>
      </c>
      <c r="G20" s="241">
        <v>0</v>
      </c>
      <c r="H20" s="240">
        <v>0</v>
      </c>
      <c r="I20" s="30">
        <f t="shared" si="5"/>
        <v>0</v>
      </c>
      <c r="J20" s="241">
        <v>0</v>
      </c>
      <c r="K20" s="241">
        <v>0</v>
      </c>
      <c r="L20" s="241">
        <v>0</v>
      </c>
      <c r="M20" s="36">
        <f t="shared" si="2"/>
        <v>0</v>
      </c>
      <c r="N20" s="241">
        <v>0</v>
      </c>
      <c r="O20" s="241">
        <v>0</v>
      </c>
      <c r="P20" s="241">
        <v>0</v>
      </c>
      <c r="Q20" s="241">
        <v>0</v>
      </c>
      <c r="R20" s="241">
        <v>0</v>
      </c>
      <c r="S20" s="240"/>
      <c r="T20" s="242">
        <f t="shared" si="3"/>
        <v>9.9999999999999995E-7</v>
      </c>
      <c r="U20" s="122">
        <f t="shared" si="4"/>
        <v>0</v>
      </c>
      <c r="AC20" s="15"/>
      <c r="AD20" s="15"/>
      <c r="AE20" s="15"/>
      <c r="AF20" s="16"/>
    </row>
    <row r="21" spans="2:32" ht="15" x14ac:dyDescent="0.25">
      <c r="B21" s="236"/>
      <c r="C21" s="277"/>
      <c r="D21" s="238" t="str">
        <f t="shared" si="0"/>
        <v/>
      </c>
      <c r="E21" s="243">
        <f t="shared" si="1"/>
        <v>0</v>
      </c>
      <c r="F21" s="240">
        <v>9.9999999999999995E-7</v>
      </c>
      <c r="G21" s="241">
        <v>0</v>
      </c>
      <c r="H21" s="240">
        <v>0</v>
      </c>
      <c r="I21" s="30">
        <f t="shared" si="5"/>
        <v>0</v>
      </c>
      <c r="J21" s="241">
        <v>0</v>
      </c>
      <c r="K21" s="241">
        <v>0</v>
      </c>
      <c r="L21" s="241">
        <v>0</v>
      </c>
      <c r="M21" s="36">
        <f t="shared" si="2"/>
        <v>0</v>
      </c>
      <c r="N21" s="241">
        <v>0</v>
      </c>
      <c r="O21" s="241">
        <v>0</v>
      </c>
      <c r="P21" s="241">
        <v>0</v>
      </c>
      <c r="Q21" s="241">
        <v>0</v>
      </c>
      <c r="R21" s="241">
        <v>0</v>
      </c>
      <c r="S21" s="240"/>
      <c r="T21" s="242">
        <f t="shared" si="3"/>
        <v>9.9999999999999995E-7</v>
      </c>
      <c r="U21" s="122">
        <f t="shared" si="4"/>
        <v>0</v>
      </c>
      <c r="AC21" s="15"/>
      <c r="AD21" s="15"/>
      <c r="AE21" s="15"/>
      <c r="AF21" s="16"/>
    </row>
    <row r="22" spans="2:32" ht="15" x14ac:dyDescent="0.25">
      <c r="B22" s="236"/>
      <c r="C22" s="277"/>
      <c r="D22" s="238" t="str">
        <f t="shared" si="0"/>
        <v/>
      </c>
      <c r="E22" s="243">
        <f t="shared" si="1"/>
        <v>0</v>
      </c>
      <c r="F22" s="240">
        <v>9.9999999999999995E-7</v>
      </c>
      <c r="G22" s="241">
        <v>0</v>
      </c>
      <c r="H22" s="240">
        <v>0</v>
      </c>
      <c r="I22" s="30">
        <f t="shared" si="5"/>
        <v>0</v>
      </c>
      <c r="J22" s="241">
        <v>0</v>
      </c>
      <c r="K22" s="241">
        <v>0</v>
      </c>
      <c r="L22" s="241">
        <v>0</v>
      </c>
      <c r="M22" s="36">
        <f t="shared" si="2"/>
        <v>0</v>
      </c>
      <c r="N22" s="241">
        <v>0</v>
      </c>
      <c r="O22" s="241">
        <v>0</v>
      </c>
      <c r="P22" s="241">
        <v>0</v>
      </c>
      <c r="Q22" s="241">
        <v>0</v>
      </c>
      <c r="R22" s="241">
        <v>0</v>
      </c>
      <c r="S22" s="240"/>
      <c r="T22" s="242">
        <f t="shared" si="3"/>
        <v>9.9999999999999995E-7</v>
      </c>
      <c r="U22" s="122">
        <f t="shared" si="4"/>
        <v>0</v>
      </c>
      <c r="AC22" s="15"/>
      <c r="AD22" s="15"/>
      <c r="AE22" s="15"/>
      <c r="AF22" s="16"/>
    </row>
    <row r="23" spans="2:32" ht="15" x14ac:dyDescent="0.25">
      <c r="B23" s="236"/>
      <c r="C23" s="277"/>
      <c r="D23" s="238" t="str">
        <f t="shared" si="0"/>
        <v/>
      </c>
      <c r="E23" s="243">
        <f t="shared" si="1"/>
        <v>0</v>
      </c>
      <c r="F23" s="240">
        <v>9.9999999999999995E-7</v>
      </c>
      <c r="G23" s="241">
        <v>0</v>
      </c>
      <c r="H23" s="240">
        <v>0</v>
      </c>
      <c r="I23" s="30">
        <f t="shared" si="5"/>
        <v>0</v>
      </c>
      <c r="J23" s="241">
        <v>0</v>
      </c>
      <c r="K23" s="241">
        <v>0</v>
      </c>
      <c r="L23" s="241">
        <v>0</v>
      </c>
      <c r="M23" s="36">
        <f t="shared" si="2"/>
        <v>0</v>
      </c>
      <c r="N23" s="241">
        <v>0</v>
      </c>
      <c r="O23" s="241">
        <v>0</v>
      </c>
      <c r="P23" s="241">
        <v>0</v>
      </c>
      <c r="Q23" s="241">
        <v>0</v>
      </c>
      <c r="R23" s="241">
        <v>0</v>
      </c>
      <c r="S23" s="240"/>
      <c r="T23" s="242">
        <f t="shared" si="3"/>
        <v>9.9999999999999995E-7</v>
      </c>
      <c r="U23" s="122">
        <f t="shared" si="4"/>
        <v>0</v>
      </c>
      <c r="AC23" s="15"/>
      <c r="AD23" s="15"/>
      <c r="AE23" s="15"/>
      <c r="AF23" s="16"/>
    </row>
    <row r="24" spans="2:32" ht="15" x14ac:dyDescent="0.25">
      <c r="B24" s="236"/>
      <c r="C24" s="277"/>
      <c r="D24" s="238" t="str">
        <f t="shared" si="0"/>
        <v/>
      </c>
      <c r="E24" s="243">
        <f t="shared" si="1"/>
        <v>0</v>
      </c>
      <c r="F24" s="240">
        <v>9.9999999999999995E-7</v>
      </c>
      <c r="G24" s="241">
        <v>0</v>
      </c>
      <c r="H24" s="240">
        <v>0</v>
      </c>
      <c r="I24" s="30">
        <f t="shared" si="5"/>
        <v>0</v>
      </c>
      <c r="J24" s="241">
        <v>0</v>
      </c>
      <c r="K24" s="241">
        <v>0</v>
      </c>
      <c r="L24" s="241">
        <v>0</v>
      </c>
      <c r="M24" s="36">
        <f t="shared" si="2"/>
        <v>0</v>
      </c>
      <c r="N24" s="241">
        <v>0</v>
      </c>
      <c r="O24" s="241">
        <v>0</v>
      </c>
      <c r="P24" s="241">
        <v>0</v>
      </c>
      <c r="Q24" s="241">
        <v>0</v>
      </c>
      <c r="R24" s="241">
        <v>0</v>
      </c>
      <c r="S24" s="240"/>
      <c r="T24" s="242">
        <f t="shared" si="3"/>
        <v>9.9999999999999995E-7</v>
      </c>
      <c r="U24" s="122">
        <f t="shared" si="4"/>
        <v>0</v>
      </c>
      <c r="AC24" s="15"/>
      <c r="AD24" s="15"/>
      <c r="AE24" s="15"/>
      <c r="AF24" s="16"/>
    </row>
    <row r="25" spans="2:32" ht="15" x14ac:dyDescent="0.25">
      <c r="B25" s="236"/>
      <c r="C25" s="277"/>
      <c r="D25" s="238" t="str">
        <f t="shared" si="0"/>
        <v/>
      </c>
      <c r="E25" s="243">
        <f t="shared" si="1"/>
        <v>0</v>
      </c>
      <c r="F25" s="240">
        <v>9.9999999999999995E-7</v>
      </c>
      <c r="G25" s="241">
        <v>0</v>
      </c>
      <c r="H25" s="240">
        <v>0</v>
      </c>
      <c r="I25" s="30">
        <f t="shared" si="5"/>
        <v>0</v>
      </c>
      <c r="J25" s="241">
        <v>0</v>
      </c>
      <c r="K25" s="241">
        <v>0</v>
      </c>
      <c r="L25" s="241">
        <v>0</v>
      </c>
      <c r="M25" s="36">
        <f t="shared" si="2"/>
        <v>0</v>
      </c>
      <c r="N25" s="241">
        <v>0</v>
      </c>
      <c r="O25" s="241">
        <v>0</v>
      </c>
      <c r="P25" s="241">
        <v>0</v>
      </c>
      <c r="Q25" s="241">
        <v>0</v>
      </c>
      <c r="R25" s="241">
        <v>0</v>
      </c>
      <c r="S25" s="240"/>
      <c r="T25" s="242">
        <f t="shared" si="3"/>
        <v>9.9999999999999995E-7</v>
      </c>
      <c r="U25" s="122">
        <f t="shared" si="4"/>
        <v>0</v>
      </c>
      <c r="AC25" s="15"/>
      <c r="AD25" s="15"/>
      <c r="AE25" s="15"/>
      <c r="AF25" s="16"/>
    </row>
    <row r="26" spans="2:32" ht="15" x14ac:dyDescent="0.25">
      <c r="B26" s="236"/>
      <c r="C26" s="277"/>
      <c r="D26" s="238" t="str">
        <f t="shared" si="0"/>
        <v/>
      </c>
      <c r="E26" s="243">
        <f t="shared" si="1"/>
        <v>0</v>
      </c>
      <c r="F26" s="240">
        <v>9.9999999999999995E-7</v>
      </c>
      <c r="G26" s="241">
        <v>0</v>
      </c>
      <c r="H26" s="240">
        <v>0</v>
      </c>
      <c r="I26" s="30">
        <f t="shared" si="5"/>
        <v>0</v>
      </c>
      <c r="J26" s="241">
        <v>0</v>
      </c>
      <c r="K26" s="241">
        <v>0</v>
      </c>
      <c r="L26" s="241">
        <v>0</v>
      </c>
      <c r="M26" s="36">
        <f t="shared" si="2"/>
        <v>0</v>
      </c>
      <c r="N26" s="241">
        <v>0</v>
      </c>
      <c r="O26" s="241">
        <v>0</v>
      </c>
      <c r="P26" s="241">
        <v>0</v>
      </c>
      <c r="Q26" s="241">
        <v>0</v>
      </c>
      <c r="R26" s="241">
        <v>0</v>
      </c>
      <c r="S26" s="240"/>
      <c r="T26" s="242">
        <f>SUM(F26+G26+H26+J26+K26+L26+N26+O26+P26+Q26+R26)</f>
        <v>9.9999999999999995E-7</v>
      </c>
      <c r="U26" s="122">
        <f t="shared" si="4"/>
        <v>0</v>
      </c>
      <c r="AC26" s="15"/>
      <c r="AD26" s="15"/>
      <c r="AE26" s="15"/>
      <c r="AF26" s="16"/>
    </row>
    <row r="27" spans="2:32" ht="15" x14ac:dyDescent="0.25">
      <c r="B27" s="236"/>
      <c r="C27" s="277"/>
      <c r="D27" s="238" t="str">
        <f t="shared" si="0"/>
        <v/>
      </c>
      <c r="E27" s="243">
        <f t="shared" si="1"/>
        <v>0</v>
      </c>
      <c r="F27" s="240">
        <v>9.9999999999999995E-7</v>
      </c>
      <c r="G27" s="241">
        <v>0</v>
      </c>
      <c r="H27" s="240">
        <v>0</v>
      </c>
      <c r="I27" s="30">
        <f t="shared" si="5"/>
        <v>0</v>
      </c>
      <c r="J27" s="241">
        <v>0</v>
      </c>
      <c r="K27" s="241">
        <v>0</v>
      </c>
      <c r="L27" s="241">
        <v>0</v>
      </c>
      <c r="M27" s="36">
        <f t="shared" si="2"/>
        <v>0</v>
      </c>
      <c r="N27" s="241">
        <v>0</v>
      </c>
      <c r="O27" s="241">
        <v>0</v>
      </c>
      <c r="P27" s="241">
        <v>0</v>
      </c>
      <c r="Q27" s="241">
        <v>0</v>
      </c>
      <c r="R27" s="241">
        <v>0</v>
      </c>
      <c r="S27" s="240"/>
      <c r="T27" s="242">
        <f t="shared" si="3"/>
        <v>9.9999999999999995E-7</v>
      </c>
      <c r="U27" s="122">
        <f t="shared" si="4"/>
        <v>0</v>
      </c>
      <c r="AC27" s="15"/>
      <c r="AD27" s="15"/>
      <c r="AE27" s="15"/>
      <c r="AF27" s="16"/>
    </row>
    <row r="28" spans="2:32" ht="15" x14ac:dyDescent="0.25">
      <c r="B28" s="236"/>
      <c r="C28" s="277"/>
      <c r="D28" s="238" t="str">
        <f t="shared" si="0"/>
        <v/>
      </c>
      <c r="E28" s="243">
        <f t="shared" si="1"/>
        <v>0</v>
      </c>
      <c r="F28" s="240">
        <v>9.9999999999999995E-7</v>
      </c>
      <c r="G28" s="241">
        <v>0</v>
      </c>
      <c r="H28" s="240">
        <v>0</v>
      </c>
      <c r="I28" s="30">
        <f t="shared" si="5"/>
        <v>0</v>
      </c>
      <c r="J28" s="241">
        <v>0</v>
      </c>
      <c r="K28" s="241">
        <v>0</v>
      </c>
      <c r="L28" s="241">
        <v>0</v>
      </c>
      <c r="M28" s="36">
        <f t="shared" si="2"/>
        <v>0</v>
      </c>
      <c r="N28" s="241">
        <v>0</v>
      </c>
      <c r="O28" s="241">
        <v>0</v>
      </c>
      <c r="P28" s="241">
        <v>0</v>
      </c>
      <c r="Q28" s="241">
        <v>0</v>
      </c>
      <c r="R28" s="241">
        <v>0</v>
      </c>
      <c r="S28" s="240"/>
      <c r="T28" s="242">
        <f>SUM(F28+G28+H28+J28+K28+L28+N28+O28+P28+Q28+R28)</f>
        <v>9.9999999999999995E-7</v>
      </c>
      <c r="U28" s="122">
        <f t="shared" si="4"/>
        <v>0</v>
      </c>
      <c r="AC28" s="15"/>
      <c r="AD28" s="15"/>
      <c r="AE28" s="15"/>
      <c r="AF28" s="16"/>
    </row>
    <row r="29" spans="2:32" ht="15" x14ac:dyDescent="0.25">
      <c r="B29" s="236"/>
      <c r="C29" s="277"/>
      <c r="D29" s="238" t="str">
        <f t="shared" si="0"/>
        <v/>
      </c>
      <c r="E29" s="243">
        <f t="shared" si="1"/>
        <v>0</v>
      </c>
      <c r="F29" s="240">
        <v>9.9999999999999995E-7</v>
      </c>
      <c r="G29" s="241">
        <v>0</v>
      </c>
      <c r="H29" s="240">
        <v>0</v>
      </c>
      <c r="I29" s="30">
        <f t="shared" si="5"/>
        <v>0</v>
      </c>
      <c r="J29" s="241">
        <v>0</v>
      </c>
      <c r="K29" s="241">
        <v>0</v>
      </c>
      <c r="L29" s="241">
        <v>0</v>
      </c>
      <c r="M29" s="36">
        <f t="shared" si="2"/>
        <v>0</v>
      </c>
      <c r="N29" s="241">
        <v>0</v>
      </c>
      <c r="O29" s="241">
        <v>0</v>
      </c>
      <c r="P29" s="241">
        <v>0</v>
      </c>
      <c r="Q29" s="241">
        <v>0</v>
      </c>
      <c r="R29" s="241">
        <v>0</v>
      </c>
      <c r="S29" s="240"/>
      <c r="T29" s="242">
        <f t="shared" si="3"/>
        <v>9.9999999999999995E-7</v>
      </c>
      <c r="U29" s="122">
        <f t="shared" si="4"/>
        <v>0</v>
      </c>
      <c r="AC29" s="15"/>
      <c r="AD29" s="15"/>
      <c r="AE29" s="15"/>
      <c r="AF29" s="16"/>
    </row>
    <row r="30" spans="2:32" ht="15" x14ac:dyDescent="0.25">
      <c r="B30" s="236"/>
      <c r="C30" s="277"/>
      <c r="D30" s="238" t="str">
        <f t="shared" si="0"/>
        <v/>
      </c>
      <c r="E30" s="243">
        <f t="shared" si="1"/>
        <v>0</v>
      </c>
      <c r="F30" s="240">
        <v>9.9999999999999995E-7</v>
      </c>
      <c r="G30" s="241">
        <v>0</v>
      </c>
      <c r="H30" s="240">
        <v>0</v>
      </c>
      <c r="I30" s="30">
        <f t="shared" si="5"/>
        <v>0</v>
      </c>
      <c r="J30" s="241">
        <v>0</v>
      </c>
      <c r="K30" s="241">
        <v>0</v>
      </c>
      <c r="L30" s="241">
        <v>0</v>
      </c>
      <c r="M30" s="36">
        <f t="shared" si="2"/>
        <v>0</v>
      </c>
      <c r="N30" s="241">
        <v>0</v>
      </c>
      <c r="O30" s="241">
        <v>0</v>
      </c>
      <c r="P30" s="241">
        <v>0</v>
      </c>
      <c r="Q30" s="241">
        <v>0</v>
      </c>
      <c r="R30" s="241">
        <v>0</v>
      </c>
      <c r="S30" s="240"/>
      <c r="T30" s="242">
        <f t="shared" si="3"/>
        <v>9.9999999999999995E-7</v>
      </c>
      <c r="U30" s="122">
        <f t="shared" si="4"/>
        <v>0</v>
      </c>
      <c r="AC30" s="15"/>
      <c r="AD30" s="15"/>
      <c r="AE30" s="15"/>
      <c r="AF30" s="16"/>
    </row>
    <row r="31" spans="2:32" ht="15" x14ac:dyDescent="0.25">
      <c r="B31" s="236"/>
      <c r="C31" s="277"/>
      <c r="D31" s="238" t="str">
        <f t="shared" si="0"/>
        <v/>
      </c>
      <c r="E31" s="243">
        <f t="shared" si="1"/>
        <v>0</v>
      </c>
      <c r="F31" s="240">
        <v>9.9999999999999995E-7</v>
      </c>
      <c r="G31" s="241">
        <v>0</v>
      </c>
      <c r="H31" s="240">
        <v>0</v>
      </c>
      <c r="I31" s="30">
        <f t="shared" si="5"/>
        <v>0</v>
      </c>
      <c r="J31" s="241">
        <v>0</v>
      </c>
      <c r="K31" s="241">
        <v>0</v>
      </c>
      <c r="L31" s="241">
        <v>0</v>
      </c>
      <c r="M31" s="36">
        <f t="shared" si="2"/>
        <v>0</v>
      </c>
      <c r="N31" s="241">
        <v>0</v>
      </c>
      <c r="O31" s="241">
        <v>0</v>
      </c>
      <c r="P31" s="241">
        <v>0</v>
      </c>
      <c r="Q31" s="241">
        <v>0</v>
      </c>
      <c r="R31" s="241">
        <v>0</v>
      </c>
      <c r="S31" s="240"/>
      <c r="T31" s="242">
        <f t="shared" si="3"/>
        <v>9.9999999999999995E-7</v>
      </c>
      <c r="U31" s="122">
        <f t="shared" si="4"/>
        <v>0</v>
      </c>
      <c r="AC31" s="15"/>
      <c r="AD31" s="15"/>
      <c r="AE31" s="15"/>
      <c r="AF31" s="16"/>
    </row>
    <row r="32" spans="2:32" ht="15" x14ac:dyDescent="0.25">
      <c r="B32" s="236"/>
      <c r="C32" s="277"/>
      <c r="D32" s="238" t="str">
        <f t="shared" si="0"/>
        <v/>
      </c>
      <c r="E32" s="243">
        <f t="shared" si="1"/>
        <v>0</v>
      </c>
      <c r="F32" s="240">
        <v>9.9999999999999995E-7</v>
      </c>
      <c r="G32" s="241">
        <v>0</v>
      </c>
      <c r="H32" s="240">
        <v>0</v>
      </c>
      <c r="I32" s="30">
        <f t="shared" si="5"/>
        <v>0</v>
      </c>
      <c r="J32" s="241">
        <v>0</v>
      </c>
      <c r="K32" s="241">
        <v>0</v>
      </c>
      <c r="L32" s="241">
        <v>0</v>
      </c>
      <c r="M32" s="36">
        <f t="shared" si="2"/>
        <v>0</v>
      </c>
      <c r="N32" s="241">
        <v>0</v>
      </c>
      <c r="O32" s="241">
        <v>0</v>
      </c>
      <c r="P32" s="241">
        <v>0</v>
      </c>
      <c r="Q32" s="241">
        <v>0</v>
      </c>
      <c r="R32" s="241">
        <v>0</v>
      </c>
      <c r="S32" s="240"/>
      <c r="T32" s="242">
        <f t="shared" si="3"/>
        <v>9.9999999999999995E-7</v>
      </c>
      <c r="U32" s="122">
        <f t="shared" si="4"/>
        <v>0</v>
      </c>
      <c r="AC32" s="15"/>
      <c r="AD32" s="15"/>
      <c r="AE32" s="15"/>
      <c r="AF32" s="16"/>
    </row>
    <row r="33" spans="2:32" ht="15" x14ac:dyDescent="0.25">
      <c r="B33" s="236"/>
      <c r="C33" s="277"/>
      <c r="D33" s="238" t="str">
        <f t="shared" si="0"/>
        <v/>
      </c>
      <c r="E33" s="243">
        <f t="shared" si="1"/>
        <v>0</v>
      </c>
      <c r="F33" s="240">
        <v>9.9999999999999995E-7</v>
      </c>
      <c r="G33" s="241">
        <v>0</v>
      </c>
      <c r="H33" s="240">
        <v>0</v>
      </c>
      <c r="I33" s="30">
        <f t="shared" si="5"/>
        <v>0</v>
      </c>
      <c r="J33" s="241">
        <v>0</v>
      </c>
      <c r="K33" s="241">
        <v>0</v>
      </c>
      <c r="L33" s="241">
        <v>0</v>
      </c>
      <c r="M33" s="36">
        <f t="shared" si="2"/>
        <v>0</v>
      </c>
      <c r="N33" s="241">
        <v>0</v>
      </c>
      <c r="O33" s="241">
        <v>0</v>
      </c>
      <c r="P33" s="241">
        <v>0</v>
      </c>
      <c r="Q33" s="241">
        <v>0</v>
      </c>
      <c r="R33" s="241">
        <v>0</v>
      </c>
      <c r="S33" s="240"/>
      <c r="T33" s="242">
        <f t="shared" si="3"/>
        <v>9.9999999999999995E-7</v>
      </c>
      <c r="U33" s="122">
        <f t="shared" si="4"/>
        <v>0</v>
      </c>
      <c r="AC33" s="15"/>
      <c r="AD33" s="15"/>
      <c r="AE33" s="15"/>
      <c r="AF33" s="16"/>
    </row>
    <row r="34" spans="2:32" ht="15" x14ac:dyDescent="0.25">
      <c r="B34" s="236"/>
      <c r="C34" s="277"/>
      <c r="D34" s="238" t="str">
        <f t="shared" si="0"/>
        <v/>
      </c>
      <c r="E34" s="243">
        <f t="shared" si="1"/>
        <v>0</v>
      </c>
      <c r="F34" s="240">
        <v>9.9999999999999995E-7</v>
      </c>
      <c r="G34" s="241">
        <v>0</v>
      </c>
      <c r="H34" s="240">
        <v>0</v>
      </c>
      <c r="I34" s="30">
        <f t="shared" si="5"/>
        <v>0</v>
      </c>
      <c r="J34" s="241">
        <v>0</v>
      </c>
      <c r="K34" s="241">
        <v>0</v>
      </c>
      <c r="L34" s="241">
        <v>0</v>
      </c>
      <c r="M34" s="36">
        <f t="shared" si="2"/>
        <v>0</v>
      </c>
      <c r="N34" s="241">
        <v>0</v>
      </c>
      <c r="O34" s="241">
        <v>0</v>
      </c>
      <c r="P34" s="241">
        <v>0</v>
      </c>
      <c r="Q34" s="241">
        <v>0</v>
      </c>
      <c r="R34" s="241">
        <v>0</v>
      </c>
      <c r="S34" s="240"/>
      <c r="T34" s="242">
        <f t="shared" si="3"/>
        <v>9.9999999999999995E-7</v>
      </c>
      <c r="U34" s="122">
        <f t="shared" si="4"/>
        <v>0</v>
      </c>
    </row>
    <row r="35" spans="2:32" ht="13.5" thickBot="1" x14ac:dyDescent="0.3">
      <c r="B35" s="88" t="s">
        <v>205</v>
      </c>
      <c r="C35" s="89">
        <f>SUM(C12:C34)</f>
        <v>0</v>
      </c>
      <c r="D35" s="90"/>
      <c r="E35" s="32">
        <f>SUM(E12:E34)</f>
        <v>0</v>
      </c>
      <c r="F35" s="33">
        <f>SUM(F12:F34)</f>
        <v>2.3000000000000007E-5</v>
      </c>
      <c r="G35" s="55">
        <f>SUM(G12:G34)</f>
        <v>0</v>
      </c>
      <c r="H35" s="55">
        <f>SUM(H12:H34)</f>
        <v>0</v>
      </c>
      <c r="I35" s="58"/>
      <c r="J35" s="55">
        <f>SUM(J12:J34)</f>
        <v>0</v>
      </c>
      <c r="K35" s="55">
        <f>SUM(K12:K34)</f>
        <v>0</v>
      </c>
      <c r="L35" s="55">
        <f>SUM(L12:L34)</f>
        <v>0</v>
      </c>
      <c r="M35" s="56"/>
      <c r="N35" s="55">
        <f>SUM(N12:N34)</f>
        <v>0</v>
      </c>
      <c r="O35" s="55">
        <f>SUM(O12:O34)</f>
        <v>0</v>
      </c>
      <c r="P35" s="55">
        <f>SUM(P12:P34)</f>
        <v>0</v>
      </c>
      <c r="Q35" s="55">
        <f>SUM(Q12:Q34)</f>
        <v>0</v>
      </c>
      <c r="R35" s="55">
        <f>SUM(R12:R34)</f>
        <v>0</v>
      </c>
      <c r="S35" s="55"/>
      <c r="T35" s="57">
        <f>SUM(T12:T34)</f>
        <v>2.3000000000000007E-5</v>
      </c>
      <c r="U35" s="122">
        <f t="shared" si="4"/>
        <v>0</v>
      </c>
    </row>
    <row r="36" spans="2:32" ht="13.5" thickBot="1" x14ac:dyDescent="0.3">
      <c r="B36" s="244"/>
      <c r="C36" s="246"/>
      <c r="D36" s="245"/>
      <c r="E36" s="245"/>
      <c r="F36" s="245"/>
      <c r="G36" s="245"/>
      <c r="H36" s="245"/>
      <c r="I36" s="245"/>
      <c r="J36" s="245"/>
      <c r="K36" s="245"/>
      <c r="L36" s="245"/>
      <c r="M36" s="245"/>
      <c r="N36" s="245"/>
      <c r="O36" s="245"/>
      <c r="P36" s="245"/>
      <c r="Q36" s="245"/>
      <c r="R36" s="245"/>
      <c r="S36" s="245"/>
      <c r="T36" s="247"/>
    </row>
    <row r="37" spans="2:32" x14ac:dyDescent="0.25">
      <c r="B37" s="463" t="s">
        <v>55</v>
      </c>
      <c r="C37" s="464"/>
      <c r="D37" s="464"/>
      <c r="E37" s="464"/>
      <c r="F37" s="464"/>
      <c r="G37" s="464"/>
      <c r="H37" s="464"/>
      <c r="I37" s="464"/>
      <c r="J37" s="464"/>
      <c r="K37" s="464"/>
      <c r="L37" s="464"/>
      <c r="M37" s="464"/>
      <c r="N37" s="464"/>
      <c r="O37" s="464"/>
      <c r="P37" s="464"/>
      <c r="Q37" s="464"/>
      <c r="R37" s="464"/>
      <c r="S37" s="512"/>
      <c r="T37" s="61" t="s">
        <v>200</v>
      </c>
    </row>
    <row r="38" spans="2:32" x14ac:dyDescent="0.25">
      <c r="B38" s="278"/>
      <c r="C38" s="513"/>
      <c r="D38" s="514"/>
      <c r="E38" s="514"/>
      <c r="F38" s="514"/>
      <c r="G38" s="514"/>
      <c r="H38" s="514"/>
      <c r="I38" s="514"/>
      <c r="J38" s="514"/>
      <c r="K38" s="514"/>
      <c r="L38" s="514"/>
      <c r="M38" s="514"/>
      <c r="N38" s="514"/>
      <c r="O38" s="514"/>
      <c r="P38" s="514"/>
      <c r="Q38" s="514"/>
      <c r="R38" s="514"/>
      <c r="S38" s="514"/>
      <c r="T38" s="248">
        <v>0</v>
      </c>
    </row>
    <row r="39" spans="2:32" x14ac:dyDescent="0.25">
      <c r="B39" s="278"/>
      <c r="C39" s="507"/>
      <c r="D39" s="508"/>
      <c r="E39" s="508"/>
      <c r="F39" s="508"/>
      <c r="G39" s="508"/>
      <c r="H39" s="508"/>
      <c r="I39" s="508"/>
      <c r="J39" s="508"/>
      <c r="K39" s="508"/>
      <c r="L39" s="508"/>
      <c r="M39" s="508"/>
      <c r="N39" s="508"/>
      <c r="O39" s="508"/>
      <c r="P39" s="508"/>
      <c r="Q39" s="508"/>
      <c r="R39" s="508"/>
      <c r="S39" s="508"/>
      <c r="T39" s="248">
        <v>0</v>
      </c>
    </row>
    <row r="40" spans="2:32" x14ac:dyDescent="0.25">
      <c r="B40" s="278"/>
      <c r="C40" s="507"/>
      <c r="D40" s="508"/>
      <c r="E40" s="508"/>
      <c r="F40" s="508"/>
      <c r="G40" s="508"/>
      <c r="H40" s="508"/>
      <c r="I40" s="508"/>
      <c r="J40" s="508"/>
      <c r="K40" s="508"/>
      <c r="L40" s="508"/>
      <c r="M40" s="508"/>
      <c r="N40" s="508"/>
      <c r="O40" s="508"/>
      <c r="P40" s="508"/>
      <c r="Q40" s="508"/>
      <c r="R40" s="508"/>
      <c r="S40" s="508"/>
      <c r="T40" s="248">
        <v>0</v>
      </c>
    </row>
    <row r="41" spans="2:32" x14ac:dyDescent="0.25">
      <c r="B41" s="278"/>
      <c r="C41" s="507"/>
      <c r="D41" s="508"/>
      <c r="E41" s="508"/>
      <c r="F41" s="508"/>
      <c r="G41" s="508"/>
      <c r="H41" s="508"/>
      <c r="I41" s="508"/>
      <c r="J41" s="508"/>
      <c r="K41" s="508"/>
      <c r="L41" s="508"/>
      <c r="M41" s="508"/>
      <c r="N41" s="508"/>
      <c r="O41" s="508"/>
      <c r="P41" s="508"/>
      <c r="Q41" s="508"/>
      <c r="R41" s="508"/>
      <c r="S41" s="508"/>
      <c r="T41" s="248">
        <v>0</v>
      </c>
    </row>
    <row r="42" spans="2:32" x14ac:dyDescent="0.25">
      <c r="B42" s="278"/>
      <c r="C42" s="507"/>
      <c r="D42" s="508"/>
      <c r="E42" s="508"/>
      <c r="F42" s="508"/>
      <c r="G42" s="508"/>
      <c r="H42" s="508"/>
      <c r="I42" s="508"/>
      <c r="J42" s="508"/>
      <c r="K42" s="508"/>
      <c r="L42" s="508"/>
      <c r="M42" s="508"/>
      <c r="N42" s="508"/>
      <c r="O42" s="508"/>
      <c r="P42" s="508"/>
      <c r="Q42" s="508"/>
      <c r="R42" s="508"/>
      <c r="S42" s="508"/>
      <c r="T42" s="248">
        <v>0</v>
      </c>
    </row>
    <row r="43" spans="2:32" x14ac:dyDescent="0.25">
      <c r="B43" s="278"/>
      <c r="C43" s="507"/>
      <c r="D43" s="508"/>
      <c r="E43" s="508"/>
      <c r="F43" s="508"/>
      <c r="G43" s="508"/>
      <c r="H43" s="508"/>
      <c r="I43" s="508"/>
      <c r="J43" s="508"/>
      <c r="K43" s="508"/>
      <c r="L43" s="508"/>
      <c r="M43" s="508"/>
      <c r="N43" s="508"/>
      <c r="O43" s="508"/>
      <c r="P43" s="508"/>
      <c r="Q43" s="508"/>
      <c r="R43" s="508"/>
      <c r="S43" s="508"/>
      <c r="T43" s="248">
        <v>0</v>
      </c>
    </row>
    <row r="44" spans="2:32" x14ac:dyDescent="0.25">
      <c r="B44" s="278"/>
      <c r="C44" s="507"/>
      <c r="D44" s="508"/>
      <c r="E44" s="508"/>
      <c r="F44" s="508"/>
      <c r="G44" s="508"/>
      <c r="H44" s="508"/>
      <c r="I44" s="508"/>
      <c r="J44" s="508"/>
      <c r="K44" s="508"/>
      <c r="L44" s="508"/>
      <c r="M44" s="508"/>
      <c r="N44" s="508"/>
      <c r="O44" s="508"/>
      <c r="P44" s="508"/>
      <c r="Q44" s="508"/>
      <c r="R44" s="508"/>
      <c r="S44" s="508"/>
      <c r="T44" s="248">
        <v>0</v>
      </c>
    </row>
    <row r="45" spans="2:32" x14ac:dyDescent="0.25">
      <c r="B45" s="278"/>
      <c r="C45" s="507"/>
      <c r="D45" s="508"/>
      <c r="E45" s="508"/>
      <c r="F45" s="508"/>
      <c r="G45" s="508"/>
      <c r="H45" s="508"/>
      <c r="I45" s="508"/>
      <c r="J45" s="508"/>
      <c r="K45" s="508"/>
      <c r="L45" s="508"/>
      <c r="M45" s="508"/>
      <c r="N45" s="508"/>
      <c r="O45" s="508"/>
      <c r="P45" s="508"/>
      <c r="Q45" s="508"/>
      <c r="R45" s="508"/>
      <c r="S45" s="508"/>
      <c r="T45" s="248">
        <v>0</v>
      </c>
    </row>
    <row r="46" spans="2:32" x14ac:dyDescent="0.25">
      <c r="B46" s="278"/>
      <c r="C46" s="507"/>
      <c r="D46" s="508"/>
      <c r="E46" s="508"/>
      <c r="F46" s="508"/>
      <c r="G46" s="508"/>
      <c r="H46" s="508"/>
      <c r="I46" s="508"/>
      <c r="J46" s="508"/>
      <c r="K46" s="508"/>
      <c r="L46" s="508"/>
      <c r="M46" s="508"/>
      <c r="N46" s="508"/>
      <c r="O46" s="508"/>
      <c r="P46" s="508"/>
      <c r="Q46" s="508"/>
      <c r="R46" s="508"/>
      <c r="S46" s="508"/>
      <c r="T46" s="248">
        <v>0</v>
      </c>
    </row>
    <row r="47" spans="2:32" x14ac:dyDescent="0.25">
      <c r="B47" s="278"/>
      <c r="C47" s="519"/>
      <c r="D47" s="520"/>
      <c r="E47" s="520"/>
      <c r="F47" s="520"/>
      <c r="G47" s="520"/>
      <c r="H47" s="520"/>
      <c r="I47" s="520"/>
      <c r="J47" s="520"/>
      <c r="K47" s="520"/>
      <c r="L47" s="520"/>
      <c r="M47" s="520"/>
      <c r="N47" s="520"/>
      <c r="O47" s="520"/>
      <c r="P47" s="520"/>
      <c r="Q47" s="520"/>
      <c r="R47" s="520"/>
      <c r="S47" s="520"/>
      <c r="T47" s="248">
        <v>0</v>
      </c>
    </row>
    <row r="48" spans="2:32" ht="13.5" thickBot="1" x14ac:dyDescent="0.3">
      <c r="B48" s="60" t="s">
        <v>206</v>
      </c>
      <c r="C48" s="279"/>
      <c r="D48" s="250"/>
      <c r="E48" s="250"/>
      <c r="F48" s="250"/>
      <c r="G48" s="250"/>
      <c r="H48" s="250"/>
      <c r="I48" s="250"/>
      <c r="J48" s="250"/>
      <c r="K48" s="250"/>
      <c r="L48" s="250"/>
      <c r="M48" s="250"/>
      <c r="N48" s="250"/>
      <c r="O48" s="250"/>
      <c r="P48" s="250"/>
      <c r="Q48" s="250"/>
      <c r="R48" s="250"/>
      <c r="S48" s="250"/>
      <c r="T48" s="35">
        <f>SUM(T38:T47)</f>
        <v>0</v>
      </c>
    </row>
    <row r="49" spans="2:20" ht="13.5" thickBot="1" x14ac:dyDescent="0.3">
      <c r="B49" s="74"/>
      <c r="C49" s="75"/>
      <c r="D49" s="245"/>
      <c r="E49" s="245"/>
      <c r="F49" s="245"/>
      <c r="G49" s="245"/>
      <c r="H49" s="245"/>
      <c r="I49" s="245"/>
      <c r="J49" s="245"/>
      <c r="K49" s="245"/>
      <c r="L49" s="245"/>
      <c r="M49" s="245"/>
      <c r="N49" s="245"/>
      <c r="O49" s="245"/>
      <c r="P49" s="245"/>
      <c r="Q49" s="245"/>
      <c r="R49" s="245"/>
      <c r="S49" s="245"/>
      <c r="T49" s="247"/>
    </row>
    <row r="50" spans="2:20" ht="39.6" customHeight="1" x14ac:dyDescent="0.25">
      <c r="B50" s="497" t="s">
        <v>211</v>
      </c>
      <c r="C50" s="566"/>
      <c r="D50" s="566"/>
      <c r="E50" s="566"/>
      <c r="F50" s="566"/>
      <c r="G50" s="566"/>
      <c r="H50" s="566"/>
      <c r="I50" s="566"/>
      <c r="J50" s="566"/>
      <c r="K50" s="566"/>
      <c r="L50" s="566"/>
      <c r="M50" s="566"/>
      <c r="N50" s="566"/>
      <c r="O50" s="567"/>
      <c r="P50" s="59" t="s">
        <v>56</v>
      </c>
      <c r="Q50" s="59" t="s">
        <v>209</v>
      </c>
      <c r="R50" s="59" t="s">
        <v>57</v>
      </c>
      <c r="S50" s="67" t="s">
        <v>245</v>
      </c>
      <c r="T50" s="61" t="s">
        <v>200</v>
      </c>
    </row>
    <row r="51" spans="2:20" x14ac:dyDescent="0.25">
      <c r="B51" s="278"/>
      <c r="C51" s="568"/>
      <c r="D51" s="569"/>
      <c r="E51" s="569"/>
      <c r="F51" s="569"/>
      <c r="G51" s="569"/>
      <c r="H51" s="569"/>
      <c r="I51" s="569"/>
      <c r="J51" s="569"/>
      <c r="K51" s="569"/>
      <c r="L51" s="569"/>
      <c r="M51" s="569"/>
      <c r="N51" s="569"/>
      <c r="O51" s="570"/>
      <c r="P51" s="373"/>
      <c r="Q51" s="334">
        <v>0</v>
      </c>
      <c r="R51" s="277"/>
      <c r="S51" s="240">
        <v>0</v>
      </c>
      <c r="T51" s="242" t="str">
        <f t="shared" ref="T51:T60" si="6">IF(P51="Purchase",Q51/R51,IF(P51="Rental",S51,IF(Q51+R51+S51&gt;0,"error","")))</f>
        <v/>
      </c>
    </row>
    <row r="52" spans="2:20" x14ac:dyDescent="0.25">
      <c r="B52" s="278"/>
      <c r="C52" s="561"/>
      <c r="D52" s="483"/>
      <c r="E52" s="483"/>
      <c r="F52" s="483"/>
      <c r="G52" s="483"/>
      <c r="H52" s="483"/>
      <c r="I52" s="483"/>
      <c r="J52" s="483"/>
      <c r="K52" s="483"/>
      <c r="L52" s="483"/>
      <c r="M52" s="483"/>
      <c r="N52" s="483"/>
      <c r="O52" s="562"/>
      <c r="P52" s="373"/>
      <c r="Q52" s="334">
        <v>0</v>
      </c>
      <c r="R52" s="277"/>
      <c r="S52" s="240">
        <v>0</v>
      </c>
      <c r="T52" s="242" t="str">
        <f t="shared" si="6"/>
        <v/>
      </c>
    </row>
    <row r="53" spans="2:20" x14ac:dyDescent="0.25">
      <c r="B53" s="278"/>
      <c r="C53" s="561"/>
      <c r="D53" s="483"/>
      <c r="E53" s="483"/>
      <c r="F53" s="483"/>
      <c r="G53" s="483"/>
      <c r="H53" s="483"/>
      <c r="I53" s="483"/>
      <c r="J53" s="483"/>
      <c r="K53" s="483"/>
      <c r="L53" s="483"/>
      <c r="M53" s="483"/>
      <c r="N53" s="483"/>
      <c r="O53" s="562"/>
      <c r="P53" s="373"/>
      <c r="Q53" s="334">
        <v>0</v>
      </c>
      <c r="R53" s="277"/>
      <c r="S53" s="240">
        <v>0</v>
      </c>
      <c r="T53" s="242" t="str">
        <f t="shared" si="6"/>
        <v/>
      </c>
    </row>
    <row r="54" spans="2:20" x14ac:dyDescent="0.25">
      <c r="B54" s="278"/>
      <c r="C54" s="561"/>
      <c r="D54" s="483"/>
      <c r="E54" s="483"/>
      <c r="F54" s="483"/>
      <c r="G54" s="483"/>
      <c r="H54" s="483"/>
      <c r="I54" s="483"/>
      <c r="J54" s="483"/>
      <c r="K54" s="483"/>
      <c r="L54" s="483"/>
      <c r="M54" s="483"/>
      <c r="N54" s="483"/>
      <c r="O54" s="562"/>
      <c r="P54" s="373"/>
      <c r="Q54" s="334">
        <v>0</v>
      </c>
      <c r="R54" s="277"/>
      <c r="S54" s="240">
        <v>0</v>
      </c>
      <c r="T54" s="242" t="str">
        <f t="shared" si="6"/>
        <v/>
      </c>
    </row>
    <row r="55" spans="2:20" x14ac:dyDescent="0.25">
      <c r="B55" s="278"/>
      <c r="C55" s="561"/>
      <c r="D55" s="483"/>
      <c r="E55" s="483"/>
      <c r="F55" s="483"/>
      <c r="G55" s="483"/>
      <c r="H55" s="483"/>
      <c r="I55" s="483"/>
      <c r="J55" s="483"/>
      <c r="K55" s="483"/>
      <c r="L55" s="483"/>
      <c r="M55" s="483"/>
      <c r="N55" s="483"/>
      <c r="O55" s="562"/>
      <c r="P55" s="373"/>
      <c r="Q55" s="334">
        <v>0</v>
      </c>
      <c r="R55" s="277"/>
      <c r="S55" s="240">
        <v>0</v>
      </c>
      <c r="T55" s="242" t="str">
        <f t="shared" si="6"/>
        <v/>
      </c>
    </row>
    <row r="56" spans="2:20" x14ac:dyDescent="0.25">
      <c r="B56" s="278"/>
      <c r="C56" s="561"/>
      <c r="D56" s="483"/>
      <c r="E56" s="483"/>
      <c r="F56" s="483"/>
      <c r="G56" s="483"/>
      <c r="H56" s="483"/>
      <c r="I56" s="483"/>
      <c r="J56" s="483"/>
      <c r="K56" s="483"/>
      <c r="L56" s="483"/>
      <c r="M56" s="483"/>
      <c r="N56" s="483"/>
      <c r="O56" s="562"/>
      <c r="P56" s="373"/>
      <c r="Q56" s="334">
        <v>0</v>
      </c>
      <c r="R56" s="277"/>
      <c r="S56" s="240">
        <v>0</v>
      </c>
      <c r="T56" s="242" t="str">
        <f t="shared" si="6"/>
        <v/>
      </c>
    </row>
    <row r="57" spans="2:20" x14ac:dyDescent="0.25">
      <c r="B57" s="278"/>
      <c r="C57" s="561"/>
      <c r="D57" s="483"/>
      <c r="E57" s="483"/>
      <c r="F57" s="483"/>
      <c r="G57" s="483"/>
      <c r="H57" s="483"/>
      <c r="I57" s="483"/>
      <c r="J57" s="483"/>
      <c r="K57" s="483"/>
      <c r="L57" s="483"/>
      <c r="M57" s="483"/>
      <c r="N57" s="483"/>
      <c r="O57" s="562"/>
      <c r="P57" s="373"/>
      <c r="Q57" s="334">
        <v>0</v>
      </c>
      <c r="R57" s="277"/>
      <c r="S57" s="240">
        <v>0</v>
      </c>
      <c r="T57" s="242" t="str">
        <f t="shared" si="6"/>
        <v/>
      </c>
    </row>
    <row r="58" spans="2:20" x14ac:dyDescent="0.25">
      <c r="B58" s="278"/>
      <c r="C58" s="561"/>
      <c r="D58" s="483"/>
      <c r="E58" s="483"/>
      <c r="F58" s="483"/>
      <c r="G58" s="483"/>
      <c r="H58" s="483"/>
      <c r="I58" s="483"/>
      <c r="J58" s="483"/>
      <c r="K58" s="483"/>
      <c r="L58" s="483"/>
      <c r="M58" s="483"/>
      <c r="N58" s="483"/>
      <c r="O58" s="562"/>
      <c r="P58" s="373"/>
      <c r="Q58" s="334">
        <v>0</v>
      </c>
      <c r="R58" s="277"/>
      <c r="S58" s="240">
        <v>0</v>
      </c>
      <c r="T58" s="242" t="str">
        <f t="shared" si="6"/>
        <v/>
      </c>
    </row>
    <row r="59" spans="2:20" x14ac:dyDescent="0.25">
      <c r="B59" s="278"/>
      <c r="C59" s="561"/>
      <c r="D59" s="483"/>
      <c r="E59" s="483"/>
      <c r="F59" s="483"/>
      <c r="G59" s="483"/>
      <c r="H59" s="483"/>
      <c r="I59" s="483"/>
      <c r="J59" s="483"/>
      <c r="K59" s="483"/>
      <c r="L59" s="483"/>
      <c r="M59" s="483"/>
      <c r="N59" s="483"/>
      <c r="O59" s="562"/>
      <c r="P59" s="373"/>
      <c r="Q59" s="334">
        <v>0</v>
      </c>
      <c r="R59" s="277"/>
      <c r="S59" s="240">
        <v>0</v>
      </c>
      <c r="T59" s="242" t="str">
        <f t="shared" si="6"/>
        <v/>
      </c>
    </row>
    <row r="60" spans="2:20" x14ac:dyDescent="0.25">
      <c r="B60" s="278"/>
      <c r="C60" s="563"/>
      <c r="D60" s="564"/>
      <c r="E60" s="564"/>
      <c r="F60" s="564"/>
      <c r="G60" s="564"/>
      <c r="H60" s="564"/>
      <c r="I60" s="564"/>
      <c r="J60" s="564"/>
      <c r="K60" s="564"/>
      <c r="L60" s="564"/>
      <c r="M60" s="564"/>
      <c r="N60" s="564"/>
      <c r="O60" s="565"/>
      <c r="P60" s="373"/>
      <c r="Q60" s="334">
        <v>0</v>
      </c>
      <c r="R60" s="277"/>
      <c r="S60" s="240">
        <v>0</v>
      </c>
      <c r="T60" s="242" t="str">
        <f t="shared" si="6"/>
        <v/>
      </c>
    </row>
    <row r="61" spans="2:20" ht="13.5" thickBot="1" x14ac:dyDescent="0.3">
      <c r="B61" s="60" t="s">
        <v>207</v>
      </c>
      <c r="C61" s="279"/>
      <c r="D61" s="249"/>
      <c r="E61" s="249"/>
      <c r="F61" s="249"/>
      <c r="G61" s="249"/>
      <c r="H61" s="249"/>
      <c r="I61" s="249"/>
      <c r="J61" s="249"/>
      <c r="K61" s="249"/>
      <c r="L61" s="249"/>
      <c r="M61" s="249"/>
      <c r="N61" s="249"/>
      <c r="O61" s="249"/>
      <c r="P61" s="253"/>
      <c r="Q61" s="253"/>
      <c r="R61" s="253"/>
      <c r="S61" s="253"/>
      <c r="T61" s="66">
        <f>SUM(T51:T60)</f>
        <v>0</v>
      </c>
    </row>
    <row r="62" spans="2:20" ht="13.5" thickBot="1" x14ac:dyDescent="0.3">
      <c r="B62" s="74"/>
      <c r="C62" s="281"/>
      <c r="D62" s="282"/>
      <c r="E62" s="282"/>
      <c r="F62" s="282"/>
      <c r="G62" s="282"/>
      <c r="H62" s="282"/>
      <c r="I62" s="282"/>
      <c r="J62" s="282"/>
      <c r="K62" s="282"/>
      <c r="L62" s="282"/>
      <c r="M62" s="282"/>
      <c r="N62" s="282"/>
      <c r="O62" s="282"/>
      <c r="P62" s="282"/>
      <c r="Q62" s="282"/>
      <c r="R62" s="282"/>
      <c r="S62" s="282"/>
      <c r="T62" s="82"/>
    </row>
    <row r="63" spans="2:20" x14ac:dyDescent="0.25">
      <c r="B63" s="503" t="s">
        <v>58</v>
      </c>
      <c r="C63" s="504"/>
      <c r="D63" s="504"/>
      <c r="E63" s="504"/>
      <c r="F63" s="504"/>
      <c r="G63" s="505"/>
      <c r="H63" s="505"/>
      <c r="I63" s="505"/>
      <c r="J63" s="505"/>
      <c r="K63" s="505"/>
      <c r="L63" s="505"/>
      <c r="M63" s="505"/>
      <c r="N63" s="505"/>
      <c r="O63" s="505"/>
      <c r="P63" s="505"/>
      <c r="Q63" s="505"/>
      <c r="R63" s="505"/>
      <c r="S63" s="506"/>
      <c r="T63" s="81" t="s">
        <v>200</v>
      </c>
    </row>
    <row r="64" spans="2:20" ht="13.15" customHeight="1" x14ac:dyDescent="0.25">
      <c r="B64" s="78" t="s">
        <v>59</v>
      </c>
      <c r="C64" s="500" t="s">
        <v>60</v>
      </c>
      <c r="D64" s="501"/>
      <c r="E64" s="501"/>
      <c r="F64" s="501"/>
      <c r="G64" s="501"/>
      <c r="H64" s="501"/>
      <c r="I64" s="501"/>
      <c r="J64" s="501"/>
      <c r="K64" s="501"/>
      <c r="L64" s="501"/>
      <c r="M64" s="501"/>
      <c r="N64" s="501"/>
      <c r="O64" s="501"/>
      <c r="P64" s="501"/>
      <c r="Q64" s="501"/>
      <c r="R64" s="72"/>
      <c r="S64" s="72"/>
      <c r="T64" s="80"/>
    </row>
    <row r="65" spans="2:20" x14ac:dyDescent="0.25">
      <c r="B65" s="236"/>
      <c r="C65" s="490"/>
      <c r="D65" s="490"/>
      <c r="E65" s="490"/>
      <c r="F65" s="490"/>
      <c r="G65" s="490"/>
      <c r="H65" s="490"/>
      <c r="I65" s="490"/>
      <c r="J65" s="490"/>
      <c r="K65" s="490"/>
      <c r="L65" s="490"/>
      <c r="M65" s="490"/>
      <c r="N65" s="490"/>
      <c r="O65" s="490"/>
      <c r="P65" s="490"/>
      <c r="Q65" s="490"/>
      <c r="R65" s="488"/>
      <c r="S65" s="489"/>
      <c r="T65" s="259">
        <v>0</v>
      </c>
    </row>
    <row r="66" spans="2:20" x14ac:dyDescent="0.25">
      <c r="B66" s="236"/>
      <c r="C66" s="490"/>
      <c r="D66" s="490"/>
      <c r="E66" s="490"/>
      <c r="F66" s="490"/>
      <c r="G66" s="490"/>
      <c r="H66" s="490"/>
      <c r="I66" s="490"/>
      <c r="J66" s="490"/>
      <c r="K66" s="490"/>
      <c r="L66" s="490"/>
      <c r="M66" s="490"/>
      <c r="N66" s="490"/>
      <c r="O66" s="490"/>
      <c r="P66" s="490"/>
      <c r="Q66" s="490"/>
      <c r="R66" s="478"/>
      <c r="S66" s="479"/>
      <c r="T66" s="259">
        <v>0</v>
      </c>
    </row>
    <row r="67" spans="2:20" x14ac:dyDescent="0.25">
      <c r="B67" s="236"/>
      <c r="C67" s="490"/>
      <c r="D67" s="490"/>
      <c r="E67" s="490"/>
      <c r="F67" s="490"/>
      <c r="G67" s="490"/>
      <c r="H67" s="490"/>
      <c r="I67" s="490"/>
      <c r="J67" s="490"/>
      <c r="K67" s="490"/>
      <c r="L67" s="490"/>
      <c r="M67" s="490"/>
      <c r="N67" s="490"/>
      <c r="O67" s="490"/>
      <c r="P67" s="490"/>
      <c r="Q67" s="490"/>
      <c r="R67" s="478"/>
      <c r="S67" s="479"/>
      <c r="T67" s="259">
        <v>0</v>
      </c>
    </row>
    <row r="68" spans="2:20" x14ac:dyDescent="0.25">
      <c r="B68" s="236"/>
      <c r="C68" s="490"/>
      <c r="D68" s="490"/>
      <c r="E68" s="490"/>
      <c r="F68" s="490"/>
      <c r="G68" s="490"/>
      <c r="H68" s="490"/>
      <c r="I68" s="490"/>
      <c r="J68" s="490"/>
      <c r="K68" s="490"/>
      <c r="L68" s="490"/>
      <c r="M68" s="490"/>
      <c r="N68" s="490"/>
      <c r="O68" s="490"/>
      <c r="P68" s="490"/>
      <c r="Q68" s="490"/>
      <c r="R68" s="478"/>
      <c r="S68" s="479"/>
      <c r="T68" s="259">
        <v>0</v>
      </c>
    </row>
    <row r="69" spans="2:20" x14ac:dyDescent="0.25">
      <c r="B69" s="236"/>
      <c r="C69" s="490"/>
      <c r="D69" s="490"/>
      <c r="E69" s="490"/>
      <c r="F69" s="490"/>
      <c r="G69" s="490"/>
      <c r="H69" s="490"/>
      <c r="I69" s="490"/>
      <c r="J69" s="490"/>
      <c r="K69" s="490"/>
      <c r="L69" s="490"/>
      <c r="M69" s="490"/>
      <c r="N69" s="490"/>
      <c r="O69" s="490"/>
      <c r="P69" s="490"/>
      <c r="Q69" s="490"/>
      <c r="R69" s="478"/>
      <c r="S69" s="479"/>
      <c r="T69" s="259">
        <v>0</v>
      </c>
    </row>
    <row r="70" spans="2:20" x14ac:dyDescent="0.25">
      <c r="B70" s="236"/>
      <c r="C70" s="502"/>
      <c r="D70" s="502"/>
      <c r="E70" s="502"/>
      <c r="F70" s="502"/>
      <c r="G70" s="502"/>
      <c r="H70" s="502"/>
      <c r="I70" s="502"/>
      <c r="J70" s="502"/>
      <c r="K70" s="502"/>
      <c r="L70" s="502"/>
      <c r="M70" s="502"/>
      <c r="N70" s="502"/>
      <c r="O70" s="502"/>
      <c r="P70" s="502"/>
      <c r="Q70" s="502"/>
      <c r="R70" s="478"/>
      <c r="S70" s="479"/>
      <c r="T70" s="259">
        <v>0</v>
      </c>
    </row>
    <row r="71" spans="2:20" x14ac:dyDescent="0.25">
      <c r="B71" s="236"/>
      <c r="C71" s="502"/>
      <c r="D71" s="502"/>
      <c r="E71" s="502"/>
      <c r="F71" s="502"/>
      <c r="G71" s="502"/>
      <c r="H71" s="502"/>
      <c r="I71" s="502"/>
      <c r="J71" s="502"/>
      <c r="K71" s="502"/>
      <c r="L71" s="502"/>
      <c r="M71" s="502"/>
      <c r="N71" s="502"/>
      <c r="O71" s="502"/>
      <c r="P71" s="502"/>
      <c r="Q71" s="502"/>
      <c r="R71" s="478"/>
      <c r="S71" s="479"/>
      <c r="T71" s="259">
        <v>0</v>
      </c>
    </row>
    <row r="72" spans="2:20" x14ac:dyDescent="0.25">
      <c r="B72" s="236"/>
      <c r="C72" s="502"/>
      <c r="D72" s="502"/>
      <c r="E72" s="502"/>
      <c r="F72" s="502"/>
      <c r="G72" s="502"/>
      <c r="H72" s="502"/>
      <c r="I72" s="502"/>
      <c r="J72" s="502"/>
      <c r="K72" s="502"/>
      <c r="L72" s="502"/>
      <c r="M72" s="502"/>
      <c r="N72" s="502"/>
      <c r="O72" s="502"/>
      <c r="P72" s="502"/>
      <c r="Q72" s="502"/>
      <c r="R72" s="478"/>
      <c r="S72" s="479"/>
      <c r="T72" s="259">
        <v>0</v>
      </c>
    </row>
    <row r="73" spans="2:20" x14ac:dyDescent="0.25">
      <c r="B73" s="236"/>
      <c r="C73" s="502"/>
      <c r="D73" s="502"/>
      <c r="E73" s="502"/>
      <c r="F73" s="502"/>
      <c r="G73" s="502"/>
      <c r="H73" s="502"/>
      <c r="I73" s="502"/>
      <c r="J73" s="502"/>
      <c r="K73" s="502"/>
      <c r="L73" s="502"/>
      <c r="M73" s="502"/>
      <c r="N73" s="502"/>
      <c r="O73" s="502"/>
      <c r="P73" s="502"/>
      <c r="Q73" s="502"/>
      <c r="R73" s="478"/>
      <c r="S73" s="479"/>
      <c r="T73" s="259">
        <v>0</v>
      </c>
    </row>
    <row r="74" spans="2:20" x14ac:dyDescent="0.25">
      <c r="B74" s="296"/>
      <c r="C74" s="491"/>
      <c r="D74" s="491"/>
      <c r="E74" s="491"/>
      <c r="F74" s="491"/>
      <c r="G74" s="491"/>
      <c r="H74" s="491"/>
      <c r="I74" s="491"/>
      <c r="J74" s="491"/>
      <c r="K74" s="491"/>
      <c r="L74" s="491"/>
      <c r="M74" s="491"/>
      <c r="N74" s="491"/>
      <c r="O74" s="491"/>
      <c r="P74" s="491"/>
      <c r="Q74" s="491"/>
      <c r="R74" s="480"/>
      <c r="S74" s="481"/>
      <c r="T74" s="286">
        <v>0</v>
      </c>
    </row>
    <row r="75" spans="2:20" ht="13.5" thickBot="1" x14ac:dyDescent="0.3">
      <c r="B75" s="60" t="s">
        <v>208</v>
      </c>
      <c r="C75" s="254"/>
      <c r="D75" s="253"/>
      <c r="E75" s="253"/>
      <c r="F75" s="253"/>
      <c r="G75" s="253"/>
      <c r="H75" s="253"/>
      <c r="I75" s="253"/>
      <c r="J75" s="253"/>
      <c r="K75" s="253"/>
      <c r="L75" s="253"/>
      <c r="M75" s="253"/>
      <c r="N75" s="253"/>
      <c r="O75" s="253"/>
      <c r="P75" s="253"/>
      <c r="Q75" s="255"/>
      <c r="R75" s="252"/>
      <c r="S75" s="255"/>
      <c r="T75" s="333">
        <f>SUM(T65:T74)</f>
        <v>0</v>
      </c>
    </row>
    <row r="76" spans="2:20" ht="18.75" customHeight="1" thickBot="1" x14ac:dyDescent="0.3">
      <c r="B76" s="447" t="str">
        <f xml:space="preserve"> "Total " &amp;B9</f>
        <v>Total Norwich Bus Station</v>
      </c>
      <c r="C76" s="492"/>
      <c r="D76" s="493"/>
      <c r="E76" s="493"/>
      <c r="F76" s="493"/>
      <c r="G76" s="493"/>
      <c r="H76" s="493"/>
      <c r="I76" s="493"/>
      <c r="J76" s="493"/>
      <c r="K76" s="493"/>
      <c r="L76" s="493"/>
      <c r="M76" s="493"/>
      <c r="N76" s="493"/>
      <c r="O76" s="448" t="s">
        <v>201</v>
      </c>
      <c r="P76" s="449"/>
      <c r="Q76" s="449"/>
      <c r="R76" s="449"/>
      <c r="S76" s="449"/>
      <c r="T76" s="73">
        <f>T35+T48+T61+T75</f>
        <v>2.3000000000000007E-5</v>
      </c>
    </row>
    <row r="77" spans="2:20" ht="18.75" customHeight="1" thickBot="1" x14ac:dyDescent="0.3">
      <c r="B77" s="492"/>
      <c r="C77" s="492"/>
      <c r="D77" s="493"/>
      <c r="E77" s="493"/>
      <c r="F77" s="493"/>
      <c r="G77" s="493"/>
      <c r="H77" s="493"/>
      <c r="I77" s="493"/>
      <c r="J77" s="493"/>
      <c r="K77" s="493"/>
      <c r="L77" s="493"/>
      <c r="M77" s="493"/>
      <c r="N77" s="493"/>
      <c r="O77" s="448" t="s">
        <v>202</v>
      </c>
      <c r="P77" s="449"/>
      <c r="Q77" s="449"/>
      <c r="R77" s="449"/>
      <c r="S77" s="449"/>
      <c r="T77" s="73">
        <f>(T76+(T76*$S$4))*(100%+$S$6)</f>
        <v>2.3000000000000007E-5</v>
      </c>
    </row>
    <row r="78" spans="2:20" ht="18.75" customHeight="1" thickBot="1" x14ac:dyDescent="0.3">
      <c r="B78" s="328"/>
      <c r="C78" s="328"/>
      <c r="D78" s="329"/>
      <c r="E78" s="329"/>
      <c r="F78" s="329"/>
      <c r="G78" s="329"/>
      <c r="H78" s="329"/>
      <c r="I78" s="329"/>
      <c r="J78" s="329"/>
      <c r="K78" s="329"/>
      <c r="L78" s="329"/>
      <c r="M78" s="329"/>
      <c r="N78" s="330"/>
      <c r="O78" s="331"/>
      <c r="P78" s="331"/>
      <c r="Q78" s="331"/>
      <c r="R78" s="331"/>
      <c r="S78" s="331"/>
      <c r="T78" s="332"/>
    </row>
    <row r="79" spans="2:20" ht="34.9" customHeight="1" thickBot="1" x14ac:dyDescent="0.3">
      <c r="B79" s="522" t="str">
        <f>'Master site list'!$A3</f>
        <v>Airport Park &amp; Ride</v>
      </c>
      <c r="C79" s="522"/>
      <c r="D79" s="522"/>
      <c r="E79" s="522"/>
      <c r="F79" s="522"/>
      <c r="G79" s="522"/>
      <c r="H79" s="522"/>
      <c r="I79" s="522"/>
      <c r="J79" s="522"/>
      <c r="K79" s="522"/>
      <c r="L79" s="522"/>
      <c r="M79" s="523"/>
      <c r="N79" s="521" t="str">
        <f>Summary!$B$23</f>
        <v>Soft FM Services</v>
      </c>
      <c r="O79" s="522"/>
      <c r="P79" s="522"/>
      <c r="Q79" s="522"/>
      <c r="R79" s="522"/>
      <c r="S79" s="522"/>
      <c r="T79" s="523"/>
    </row>
    <row r="80" spans="2:20" ht="100.15" customHeight="1" thickBot="1" x14ac:dyDescent="0.3">
      <c r="B80" s="172" t="s">
        <v>37</v>
      </c>
      <c r="C80" s="48" t="s">
        <v>38</v>
      </c>
      <c r="D80" s="48" t="s">
        <v>39</v>
      </c>
      <c r="E80" s="48" t="s">
        <v>61</v>
      </c>
      <c r="F80" s="49" t="s">
        <v>62</v>
      </c>
      <c r="G80" s="48" t="s">
        <v>63</v>
      </c>
      <c r="H80" s="48" t="s">
        <v>43</v>
      </c>
      <c r="I80" s="48" t="s">
        <v>44</v>
      </c>
      <c r="J80" s="48" t="s">
        <v>64</v>
      </c>
      <c r="K80" s="48" t="s">
        <v>65</v>
      </c>
      <c r="L80" s="48" t="s">
        <v>47</v>
      </c>
      <c r="M80" s="48" t="s">
        <v>48</v>
      </c>
      <c r="N80" s="48" t="s">
        <v>66</v>
      </c>
      <c r="O80" s="48" t="s">
        <v>67</v>
      </c>
      <c r="P80" s="48" t="s">
        <v>68</v>
      </c>
      <c r="Q80" s="48" t="s">
        <v>69</v>
      </c>
      <c r="R80" s="48" t="s">
        <v>70</v>
      </c>
      <c r="S80" s="48" t="s">
        <v>54</v>
      </c>
      <c r="T80" s="50" t="s">
        <v>200</v>
      </c>
    </row>
    <row r="81" spans="1:33" s="12" customFormat="1" x14ac:dyDescent="0.25">
      <c r="A81" s="14"/>
      <c r="B81" s="173" t="s">
        <v>215</v>
      </c>
      <c r="C81" s="264"/>
      <c r="D81" s="265"/>
      <c r="E81" s="265"/>
      <c r="F81" s="266"/>
      <c r="G81" s="267"/>
      <c r="H81" s="267"/>
      <c r="I81" s="267"/>
      <c r="J81" s="267"/>
      <c r="K81" s="267"/>
      <c r="L81" s="268"/>
      <c r="M81" s="268"/>
      <c r="N81" s="267"/>
      <c r="O81" s="267"/>
      <c r="P81" s="267"/>
      <c r="Q81" s="267"/>
      <c r="R81" s="267"/>
      <c r="S81" s="267"/>
      <c r="T81" s="269"/>
      <c r="U81" s="120"/>
      <c r="AF81" s="14"/>
      <c r="AG81" s="14"/>
    </row>
    <row r="82" spans="1:33" ht="15" x14ac:dyDescent="0.25">
      <c r="B82" s="270"/>
      <c r="C82" s="271"/>
      <c r="D82" s="272" t="str">
        <f>IF(C82="","",F82/C82)</f>
        <v/>
      </c>
      <c r="E82" s="273">
        <f>C82/2080</f>
        <v>0</v>
      </c>
      <c r="F82" s="274">
        <v>9.9999999999999995E-7</v>
      </c>
      <c r="G82" s="275">
        <v>0</v>
      </c>
      <c r="H82" s="274">
        <v>0</v>
      </c>
      <c r="I82" s="51">
        <f>H82/F82</f>
        <v>0</v>
      </c>
      <c r="J82" s="275">
        <v>0</v>
      </c>
      <c r="K82" s="275">
        <v>0</v>
      </c>
      <c r="L82" s="275">
        <v>0</v>
      </c>
      <c r="M82" s="53">
        <f>L82/F82</f>
        <v>0</v>
      </c>
      <c r="N82" s="275">
        <v>0</v>
      </c>
      <c r="O82" s="275">
        <v>0</v>
      </c>
      <c r="P82" s="275">
        <v>0</v>
      </c>
      <c r="Q82" s="275">
        <v>0</v>
      </c>
      <c r="R82" s="275">
        <v>0</v>
      </c>
      <c r="S82" s="274"/>
      <c r="T82" s="276">
        <f>SUM(F82+G82+H82+J82+K82+L82+N82+O82+P82+Q82+R82)</f>
        <v>9.9999999999999995E-7</v>
      </c>
      <c r="U82" s="122">
        <f>SUM(C82*E82)</f>
        <v>0</v>
      </c>
      <c r="AC82" s="15"/>
      <c r="AD82" s="15"/>
      <c r="AE82" s="15"/>
      <c r="AF82" s="16"/>
    </row>
    <row r="83" spans="1:33" ht="15" x14ac:dyDescent="0.25">
      <c r="B83" s="236"/>
      <c r="C83" s="277"/>
      <c r="D83" s="238" t="str">
        <f t="shared" ref="D83:D104" si="7">IF(C83="","",F83/C83)</f>
        <v/>
      </c>
      <c r="E83" s="243">
        <f t="shared" ref="E83:E104" si="8">C83/2080</f>
        <v>0</v>
      </c>
      <c r="F83" s="240">
        <v>9.9999999999999995E-7</v>
      </c>
      <c r="G83" s="241">
        <v>0</v>
      </c>
      <c r="H83" s="240">
        <v>0</v>
      </c>
      <c r="I83" s="30">
        <f>H83/F83</f>
        <v>0</v>
      </c>
      <c r="J83" s="241">
        <v>0</v>
      </c>
      <c r="K83" s="241">
        <v>0</v>
      </c>
      <c r="L83" s="241">
        <v>0</v>
      </c>
      <c r="M83" s="36">
        <f t="shared" ref="M83:M104" si="9">L83/F83</f>
        <v>0</v>
      </c>
      <c r="N83" s="241">
        <v>0</v>
      </c>
      <c r="O83" s="241">
        <v>0</v>
      </c>
      <c r="P83" s="241">
        <v>0</v>
      </c>
      <c r="Q83" s="241">
        <v>0</v>
      </c>
      <c r="R83" s="241">
        <v>0</v>
      </c>
      <c r="S83" s="240"/>
      <c r="T83" s="242">
        <f t="shared" ref="T83:T95" si="10">SUM(F83+G83+H83+J83+K83+L83+N83+O83+P83+Q83+R83)</f>
        <v>9.9999999999999995E-7</v>
      </c>
      <c r="U83" s="122">
        <f t="shared" ref="U83:U105" si="11">SUM(C83*E83)</f>
        <v>0</v>
      </c>
      <c r="AC83" s="15"/>
      <c r="AD83" s="15"/>
      <c r="AE83" s="15"/>
      <c r="AF83" s="16"/>
    </row>
    <row r="84" spans="1:33" ht="15" x14ac:dyDescent="0.25">
      <c r="B84" s="236"/>
      <c r="C84" s="277"/>
      <c r="D84" s="238" t="str">
        <f t="shared" si="7"/>
        <v/>
      </c>
      <c r="E84" s="243">
        <f t="shared" si="8"/>
        <v>0</v>
      </c>
      <c r="F84" s="240">
        <v>9.9999999999999995E-7</v>
      </c>
      <c r="G84" s="241">
        <v>0</v>
      </c>
      <c r="H84" s="240">
        <v>0</v>
      </c>
      <c r="I84" s="30">
        <f t="shared" ref="I84:I104" si="12">H84/F84</f>
        <v>0</v>
      </c>
      <c r="J84" s="241">
        <v>0</v>
      </c>
      <c r="K84" s="241">
        <v>0</v>
      </c>
      <c r="L84" s="241">
        <v>0</v>
      </c>
      <c r="M84" s="36">
        <f t="shared" si="9"/>
        <v>0</v>
      </c>
      <c r="N84" s="241">
        <v>0</v>
      </c>
      <c r="O84" s="241">
        <v>0</v>
      </c>
      <c r="P84" s="241">
        <v>0</v>
      </c>
      <c r="Q84" s="241">
        <v>0</v>
      </c>
      <c r="R84" s="241">
        <v>0</v>
      </c>
      <c r="S84" s="240"/>
      <c r="T84" s="242">
        <f t="shared" si="10"/>
        <v>9.9999999999999995E-7</v>
      </c>
      <c r="U84" s="122">
        <f t="shared" si="11"/>
        <v>0</v>
      </c>
      <c r="AC84" s="15"/>
      <c r="AD84" s="15"/>
      <c r="AE84" s="15"/>
      <c r="AF84" s="16"/>
    </row>
    <row r="85" spans="1:33" ht="15" x14ac:dyDescent="0.25">
      <c r="B85" s="236"/>
      <c r="C85" s="277"/>
      <c r="D85" s="238" t="str">
        <f t="shared" si="7"/>
        <v/>
      </c>
      <c r="E85" s="243">
        <f t="shared" si="8"/>
        <v>0</v>
      </c>
      <c r="F85" s="240">
        <v>9.9999999999999995E-7</v>
      </c>
      <c r="G85" s="241">
        <v>0</v>
      </c>
      <c r="H85" s="240">
        <v>0</v>
      </c>
      <c r="I85" s="30">
        <f t="shared" si="12"/>
        <v>0</v>
      </c>
      <c r="J85" s="241">
        <v>0</v>
      </c>
      <c r="K85" s="241">
        <v>0</v>
      </c>
      <c r="L85" s="241">
        <v>0</v>
      </c>
      <c r="M85" s="36">
        <f t="shared" si="9"/>
        <v>0</v>
      </c>
      <c r="N85" s="241">
        <v>0</v>
      </c>
      <c r="O85" s="241">
        <v>0</v>
      </c>
      <c r="P85" s="241">
        <v>0</v>
      </c>
      <c r="Q85" s="241">
        <v>0</v>
      </c>
      <c r="R85" s="241">
        <v>0</v>
      </c>
      <c r="S85" s="240"/>
      <c r="T85" s="242">
        <f t="shared" si="10"/>
        <v>9.9999999999999995E-7</v>
      </c>
      <c r="U85" s="122">
        <f t="shared" si="11"/>
        <v>0</v>
      </c>
      <c r="AC85" s="15"/>
      <c r="AD85" s="15"/>
      <c r="AE85" s="15"/>
      <c r="AF85" s="16"/>
    </row>
    <row r="86" spans="1:33" ht="15" x14ac:dyDescent="0.25">
      <c r="B86" s="236"/>
      <c r="C86" s="277"/>
      <c r="D86" s="238" t="str">
        <f t="shared" si="7"/>
        <v/>
      </c>
      <c r="E86" s="243">
        <f t="shared" si="8"/>
        <v>0</v>
      </c>
      <c r="F86" s="240">
        <v>9.9999999999999995E-7</v>
      </c>
      <c r="G86" s="241">
        <v>0</v>
      </c>
      <c r="H86" s="240">
        <v>0</v>
      </c>
      <c r="I86" s="30">
        <f t="shared" si="12"/>
        <v>0</v>
      </c>
      <c r="J86" s="241">
        <v>0</v>
      </c>
      <c r="K86" s="241">
        <v>0</v>
      </c>
      <c r="L86" s="241">
        <v>0</v>
      </c>
      <c r="M86" s="36">
        <f t="shared" si="9"/>
        <v>0</v>
      </c>
      <c r="N86" s="241">
        <v>0</v>
      </c>
      <c r="O86" s="241">
        <v>0</v>
      </c>
      <c r="P86" s="241">
        <v>0</v>
      </c>
      <c r="Q86" s="241">
        <v>0</v>
      </c>
      <c r="R86" s="241">
        <v>0</v>
      </c>
      <c r="S86" s="240"/>
      <c r="T86" s="242">
        <f t="shared" si="10"/>
        <v>9.9999999999999995E-7</v>
      </c>
      <c r="U86" s="122">
        <f t="shared" si="11"/>
        <v>0</v>
      </c>
      <c r="AC86" s="15"/>
      <c r="AD86" s="15"/>
      <c r="AE86" s="15"/>
      <c r="AF86" s="16"/>
    </row>
    <row r="87" spans="1:33" ht="15" x14ac:dyDescent="0.25">
      <c r="B87" s="236"/>
      <c r="C87" s="277"/>
      <c r="D87" s="238" t="str">
        <f t="shared" si="7"/>
        <v/>
      </c>
      <c r="E87" s="243">
        <f t="shared" si="8"/>
        <v>0</v>
      </c>
      <c r="F87" s="240">
        <v>9.9999999999999995E-7</v>
      </c>
      <c r="G87" s="241">
        <v>0</v>
      </c>
      <c r="H87" s="240">
        <v>0</v>
      </c>
      <c r="I87" s="30">
        <f t="shared" si="12"/>
        <v>0</v>
      </c>
      <c r="J87" s="241">
        <v>0</v>
      </c>
      <c r="K87" s="241">
        <v>0</v>
      </c>
      <c r="L87" s="241">
        <v>0</v>
      </c>
      <c r="M87" s="36">
        <f t="shared" si="9"/>
        <v>0</v>
      </c>
      <c r="N87" s="241">
        <v>0</v>
      </c>
      <c r="O87" s="241">
        <v>0</v>
      </c>
      <c r="P87" s="241">
        <v>0</v>
      </c>
      <c r="Q87" s="241">
        <v>0</v>
      </c>
      <c r="R87" s="241">
        <v>0</v>
      </c>
      <c r="S87" s="240"/>
      <c r="T87" s="242">
        <f t="shared" si="10"/>
        <v>9.9999999999999995E-7</v>
      </c>
      <c r="U87" s="122">
        <f t="shared" si="11"/>
        <v>0</v>
      </c>
      <c r="AC87" s="15"/>
      <c r="AD87" s="15"/>
      <c r="AE87" s="15"/>
      <c r="AF87" s="16"/>
    </row>
    <row r="88" spans="1:33" ht="15" x14ac:dyDescent="0.25">
      <c r="B88" s="236"/>
      <c r="C88" s="277"/>
      <c r="D88" s="238" t="str">
        <f t="shared" si="7"/>
        <v/>
      </c>
      <c r="E88" s="243">
        <f t="shared" si="8"/>
        <v>0</v>
      </c>
      <c r="F88" s="240">
        <v>9.9999999999999995E-7</v>
      </c>
      <c r="G88" s="241">
        <v>0</v>
      </c>
      <c r="H88" s="240">
        <v>0</v>
      </c>
      <c r="I88" s="30">
        <f t="shared" si="12"/>
        <v>0</v>
      </c>
      <c r="J88" s="241">
        <v>0</v>
      </c>
      <c r="K88" s="241">
        <v>0</v>
      </c>
      <c r="L88" s="241">
        <v>0</v>
      </c>
      <c r="M88" s="36">
        <f t="shared" si="9"/>
        <v>0</v>
      </c>
      <c r="N88" s="241">
        <v>0</v>
      </c>
      <c r="O88" s="241">
        <v>0</v>
      </c>
      <c r="P88" s="241">
        <v>0</v>
      </c>
      <c r="Q88" s="241">
        <v>0</v>
      </c>
      <c r="R88" s="241">
        <v>0</v>
      </c>
      <c r="S88" s="240"/>
      <c r="T88" s="242">
        <f t="shared" si="10"/>
        <v>9.9999999999999995E-7</v>
      </c>
      <c r="U88" s="122">
        <f t="shared" si="11"/>
        <v>0</v>
      </c>
      <c r="AC88" s="15"/>
      <c r="AD88" s="15"/>
      <c r="AE88" s="15"/>
      <c r="AF88" s="16"/>
    </row>
    <row r="89" spans="1:33" ht="15" x14ac:dyDescent="0.25">
      <c r="B89" s="236"/>
      <c r="C89" s="277"/>
      <c r="D89" s="238" t="str">
        <f t="shared" si="7"/>
        <v/>
      </c>
      <c r="E89" s="243">
        <f t="shared" si="8"/>
        <v>0</v>
      </c>
      <c r="F89" s="240">
        <v>9.9999999999999995E-7</v>
      </c>
      <c r="G89" s="241">
        <v>0</v>
      </c>
      <c r="H89" s="240">
        <v>0</v>
      </c>
      <c r="I89" s="30">
        <f t="shared" si="12"/>
        <v>0</v>
      </c>
      <c r="J89" s="241">
        <v>0</v>
      </c>
      <c r="K89" s="241">
        <v>0</v>
      </c>
      <c r="L89" s="241">
        <v>0</v>
      </c>
      <c r="M89" s="36">
        <f t="shared" si="9"/>
        <v>0</v>
      </c>
      <c r="N89" s="241">
        <v>0</v>
      </c>
      <c r="O89" s="241">
        <v>0</v>
      </c>
      <c r="P89" s="241">
        <v>0</v>
      </c>
      <c r="Q89" s="241">
        <v>0</v>
      </c>
      <c r="R89" s="241">
        <v>0</v>
      </c>
      <c r="S89" s="240"/>
      <c r="T89" s="242">
        <f t="shared" si="10"/>
        <v>9.9999999999999995E-7</v>
      </c>
      <c r="U89" s="122">
        <f t="shared" si="11"/>
        <v>0</v>
      </c>
      <c r="AC89" s="15"/>
      <c r="AD89" s="15"/>
      <c r="AE89" s="15"/>
      <c r="AF89" s="16"/>
    </row>
    <row r="90" spans="1:33" ht="15" x14ac:dyDescent="0.25">
      <c r="B90" s="236"/>
      <c r="C90" s="277"/>
      <c r="D90" s="238" t="str">
        <f t="shared" si="7"/>
        <v/>
      </c>
      <c r="E90" s="243">
        <f t="shared" si="8"/>
        <v>0</v>
      </c>
      <c r="F90" s="240">
        <v>9.9999999999999995E-7</v>
      </c>
      <c r="G90" s="241">
        <v>0</v>
      </c>
      <c r="H90" s="240">
        <v>0</v>
      </c>
      <c r="I90" s="30">
        <f t="shared" si="12"/>
        <v>0</v>
      </c>
      <c r="J90" s="241">
        <v>0</v>
      </c>
      <c r="K90" s="241">
        <v>0</v>
      </c>
      <c r="L90" s="241">
        <v>0</v>
      </c>
      <c r="M90" s="36">
        <f t="shared" si="9"/>
        <v>0</v>
      </c>
      <c r="N90" s="241">
        <v>0</v>
      </c>
      <c r="O90" s="241">
        <v>0</v>
      </c>
      <c r="P90" s="241">
        <v>0</v>
      </c>
      <c r="Q90" s="241">
        <v>0</v>
      </c>
      <c r="R90" s="241">
        <v>0</v>
      </c>
      <c r="S90" s="240"/>
      <c r="T90" s="242">
        <f t="shared" si="10"/>
        <v>9.9999999999999995E-7</v>
      </c>
      <c r="U90" s="122">
        <f t="shared" si="11"/>
        <v>0</v>
      </c>
      <c r="AC90" s="15"/>
      <c r="AD90" s="15"/>
      <c r="AE90" s="15"/>
      <c r="AF90" s="16"/>
    </row>
    <row r="91" spans="1:33" ht="15" x14ac:dyDescent="0.25">
      <c r="B91" s="236"/>
      <c r="C91" s="277"/>
      <c r="D91" s="238" t="str">
        <f t="shared" si="7"/>
        <v/>
      </c>
      <c r="E91" s="243">
        <f t="shared" si="8"/>
        <v>0</v>
      </c>
      <c r="F91" s="240">
        <v>9.9999999999999995E-7</v>
      </c>
      <c r="G91" s="241">
        <v>0</v>
      </c>
      <c r="H91" s="240">
        <v>0</v>
      </c>
      <c r="I91" s="30">
        <f t="shared" si="12"/>
        <v>0</v>
      </c>
      <c r="J91" s="241">
        <v>0</v>
      </c>
      <c r="K91" s="241">
        <v>0</v>
      </c>
      <c r="L91" s="241">
        <v>0</v>
      </c>
      <c r="M91" s="36">
        <f t="shared" si="9"/>
        <v>0</v>
      </c>
      <c r="N91" s="241">
        <v>0</v>
      </c>
      <c r="O91" s="241">
        <v>0</v>
      </c>
      <c r="P91" s="241">
        <v>0</v>
      </c>
      <c r="Q91" s="241">
        <v>0</v>
      </c>
      <c r="R91" s="241">
        <v>0</v>
      </c>
      <c r="S91" s="240"/>
      <c r="T91" s="242">
        <f t="shared" si="10"/>
        <v>9.9999999999999995E-7</v>
      </c>
      <c r="U91" s="122">
        <f t="shared" si="11"/>
        <v>0</v>
      </c>
      <c r="AC91" s="15"/>
      <c r="AD91" s="15"/>
      <c r="AE91" s="15"/>
      <c r="AF91" s="16"/>
    </row>
    <row r="92" spans="1:33" ht="15" x14ac:dyDescent="0.25">
      <c r="B92" s="236"/>
      <c r="C92" s="277"/>
      <c r="D92" s="238" t="str">
        <f t="shared" si="7"/>
        <v/>
      </c>
      <c r="E92" s="243">
        <f t="shared" si="8"/>
        <v>0</v>
      </c>
      <c r="F92" s="240">
        <v>9.9999999999999995E-7</v>
      </c>
      <c r="G92" s="241">
        <v>0</v>
      </c>
      <c r="H92" s="240">
        <v>0</v>
      </c>
      <c r="I92" s="30">
        <f t="shared" si="12"/>
        <v>0</v>
      </c>
      <c r="J92" s="241">
        <v>0</v>
      </c>
      <c r="K92" s="241">
        <v>0</v>
      </c>
      <c r="L92" s="241">
        <v>0</v>
      </c>
      <c r="M92" s="36">
        <f t="shared" si="9"/>
        <v>0</v>
      </c>
      <c r="N92" s="241">
        <v>0</v>
      </c>
      <c r="O92" s="241">
        <v>0</v>
      </c>
      <c r="P92" s="241">
        <v>0</v>
      </c>
      <c r="Q92" s="241">
        <v>0</v>
      </c>
      <c r="R92" s="241">
        <v>0</v>
      </c>
      <c r="S92" s="240"/>
      <c r="T92" s="242">
        <f t="shared" si="10"/>
        <v>9.9999999999999995E-7</v>
      </c>
      <c r="U92" s="122">
        <f t="shared" si="11"/>
        <v>0</v>
      </c>
      <c r="AC92" s="15"/>
      <c r="AD92" s="15"/>
      <c r="AE92" s="15"/>
      <c r="AF92" s="16"/>
    </row>
    <row r="93" spans="1:33" ht="15" x14ac:dyDescent="0.25">
      <c r="B93" s="236"/>
      <c r="C93" s="277"/>
      <c r="D93" s="238" t="str">
        <f t="shared" si="7"/>
        <v/>
      </c>
      <c r="E93" s="243">
        <f t="shared" si="8"/>
        <v>0</v>
      </c>
      <c r="F93" s="240">
        <v>9.9999999999999995E-7</v>
      </c>
      <c r="G93" s="241">
        <v>0</v>
      </c>
      <c r="H93" s="240">
        <v>0</v>
      </c>
      <c r="I93" s="30">
        <f t="shared" si="12"/>
        <v>0</v>
      </c>
      <c r="J93" s="241">
        <v>0</v>
      </c>
      <c r="K93" s="241">
        <v>0</v>
      </c>
      <c r="L93" s="241">
        <v>0</v>
      </c>
      <c r="M93" s="36">
        <f t="shared" si="9"/>
        <v>0</v>
      </c>
      <c r="N93" s="241">
        <v>0</v>
      </c>
      <c r="O93" s="241">
        <v>0</v>
      </c>
      <c r="P93" s="241">
        <v>0</v>
      </c>
      <c r="Q93" s="241">
        <v>0</v>
      </c>
      <c r="R93" s="241">
        <v>0</v>
      </c>
      <c r="S93" s="240"/>
      <c r="T93" s="242">
        <f t="shared" si="10"/>
        <v>9.9999999999999995E-7</v>
      </c>
      <c r="U93" s="122">
        <f t="shared" si="11"/>
        <v>0</v>
      </c>
      <c r="AC93" s="15"/>
      <c r="AD93" s="15"/>
      <c r="AE93" s="15"/>
      <c r="AF93" s="16"/>
    </row>
    <row r="94" spans="1:33" ht="15" x14ac:dyDescent="0.25">
      <c r="B94" s="236"/>
      <c r="C94" s="277"/>
      <c r="D94" s="238" t="str">
        <f t="shared" si="7"/>
        <v/>
      </c>
      <c r="E94" s="243">
        <f t="shared" si="8"/>
        <v>0</v>
      </c>
      <c r="F94" s="240">
        <v>9.9999999999999995E-7</v>
      </c>
      <c r="G94" s="241">
        <v>0</v>
      </c>
      <c r="H94" s="240">
        <v>0</v>
      </c>
      <c r="I94" s="30">
        <f t="shared" si="12"/>
        <v>0</v>
      </c>
      <c r="J94" s="241">
        <v>0</v>
      </c>
      <c r="K94" s="241">
        <v>0</v>
      </c>
      <c r="L94" s="241">
        <v>0</v>
      </c>
      <c r="M94" s="36">
        <f t="shared" si="9"/>
        <v>0</v>
      </c>
      <c r="N94" s="241">
        <v>0</v>
      </c>
      <c r="O94" s="241">
        <v>0</v>
      </c>
      <c r="P94" s="241">
        <v>0</v>
      </c>
      <c r="Q94" s="241">
        <v>0</v>
      </c>
      <c r="R94" s="241">
        <v>0</v>
      </c>
      <c r="S94" s="240"/>
      <c r="T94" s="242">
        <f t="shared" si="10"/>
        <v>9.9999999999999995E-7</v>
      </c>
      <c r="U94" s="122">
        <f t="shared" si="11"/>
        <v>0</v>
      </c>
      <c r="AC94" s="15"/>
      <c r="AD94" s="15"/>
      <c r="AE94" s="15"/>
      <c r="AF94" s="16"/>
    </row>
    <row r="95" spans="1:33" ht="15" x14ac:dyDescent="0.25">
      <c r="B95" s="236"/>
      <c r="C95" s="277"/>
      <c r="D95" s="238" t="str">
        <f t="shared" si="7"/>
        <v/>
      </c>
      <c r="E95" s="243">
        <f t="shared" si="8"/>
        <v>0</v>
      </c>
      <c r="F95" s="240">
        <v>9.9999999999999995E-7</v>
      </c>
      <c r="G95" s="241">
        <v>0</v>
      </c>
      <c r="H95" s="240">
        <v>0</v>
      </c>
      <c r="I95" s="30">
        <f t="shared" si="12"/>
        <v>0</v>
      </c>
      <c r="J95" s="241">
        <v>0</v>
      </c>
      <c r="K95" s="241">
        <v>0</v>
      </c>
      <c r="L95" s="241">
        <v>0</v>
      </c>
      <c r="M95" s="36">
        <f t="shared" si="9"/>
        <v>0</v>
      </c>
      <c r="N95" s="241">
        <v>0</v>
      </c>
      <c r="O95" s="241">
        <v>0</v>
      </c>
      <c r="P95" s="241">
        <v>0</v>
      </c>
      <c r="Q95" s="241">
        <v>0</v>
      </c>
      <c r="R95" s="241">
        <v>0</v>
      </c>
      <c r="S95" s="240"/>
      <c r="T95" s="242">
        <f t="shared" si="10"/>
        <v>9.9999999999999995E-7</v>
      </c>
      <c r="U95" s="122">
        <f t="shared" si="11"/>
        <v>0</v>
      </c>
      <c r="AC95" s="15"/>
      <c r="AD95" s="15"/>
      <c r="AE95" s="15"/>
      <c r="AF95" s="16"/>
    </row>
    <row r="96" spans="1:33" ht="15" x14ac:dyDescent="0.25">
      <c r="B96" s="236"/>
      <c r="C96" s="277"/>
      <c r="D96" s="238" t="str">
        <f t="shared" si="7"/>
        <v/>
      </c>
      <c r="E96" s="243">
        <f t="shared" si="8"/>
        <v>0</v>
      </c>
      <c r="F96" s="240">
        <v>9.9999999999999995E-7</v>
      </c>
      <c r="G96" s="241">
        <v>0</v>
      </c>
      <c r="H96" s="240">
        <v>0</v>
      </c>
      <c r="I96" s="30">
        <f t="shared" si="12"/>
        <v>0</v>
      </c>
      <c r="J96" s="241">
        <v>0</v>
      </c>
      <c r="K96" s="241">
        <v>0</v>
      </c>
      <c r="L96" s="241">
        <v>0</v>
      </c>
      <c r="M96" s="36">
        <f t="shared" si="9"/>
        <v>0</v>
      </c>
      <c r="N96" s="241">
        <v>0</v>
      </c>
      <c r="O96" s="241">
        <v>0</v>
      </c>
      <c r="P96" s="241">
        <v>0</v>
      </c>
      <c r="Q96" s="241">
        <v>0</v>
      </c>
      <c r="R96" s="241">
        <v>0</v>
      </c>
      <c r="S96" s="240"/>
      <c r="T96" s="242">
        <f>SUM(F96+G96+H96+J96+K96+L96+N96+O96+P96+Q96+R96)</f>
        <v>9.9999999999999995E-7</v>
      </c>
      <c r="U96" s="122">
        <f t="shared" si="11"/>
        <v>0</v>
      </c>
      <c r="AC96" s="15"/>
      <c r="AD96" s="15"/>
      <c r="AE96" s="15"/>
      <c r="AF96" s="16"/>
    </row>
    <row r="97" spans="2:32" ht="15" x14ac:dyDescent="0.25">
      <c r="B97" s="236"/>
      <c r="C97" s="277"/>
      <c r="D97" s="238" t="str">
        <f t="shared" si="7"/>
        <v/>
      </c>
      <c r="E97" s="243">
        <f t="shared" si="8"/>
        <v>0</v>
      </c>
      <c r="F97" s="240">
        <v>9.9999999999999995E-7</v>
      </c>
      <c r="G97" s="241">
        <v>0</v>
      </c>
      <c r="H97" s="240">
        <v>0</v>
      </c>
      <c r="I97" s="30">
        <f t="shared" si="12"/>
        <v>0</v>
      </c>
      <c r="J97" s="241">
        <v>0</v>
      </c>
      <c r="K97" s="241">
        <v>0</v>
      </c>
      <c r="L97" s="241">
        <v>0</v>
      </c>
      <c r="M97" s="36">
        <f t="shared" si="9"/>
        <v>0</v>
      </c>
      <c r="N97" s="241">
        <v>0</v>
      </c>
      <c r="O97" s="241">
        <v>0</v>
      </c>
      <c r="P97" s="241">
        <v>0</v>
      </c>
      <c r="Q97" s="241">
        <v>0</v>
      </c>
      <c r="R97" s="241">
        <v>0</v>
      </c>
      <c r="S97" s="240"/>
      <c r="T97" s="242">
        <f t="shared" ref="T97" si="13">SUM(F97+G97+H97+J97+K97+L97+N97+O97+P97+Q97+R97)</f>
        <v>9.9999999999999995E-7</v>
      </c>
      <c r="U97" s="122">
        <f t="shared" si="11"/>
        <v>0</v>
      </c>
      <c r="AC97" s="15"/>
      <c r="AD97" s="15"/>
      <c r="AE97" s="15"/>
      <c r="AF97" s="16"/>
    </row>
    <row r="98" spans="2:32" ht="15" x14ac:dyDescent="0.25">
      <c r="B98" s="236"/>
      <c r="C98" s="277"/>
      <c r="D98" s="238" t="str">
        <f t="shared" si="7"/>
        <v/>
      </c>
      <c r="E98" s="243">
        <f t="shared" si="8"/>
        <v>0</v>
      </c>
      <c r="F98" s="240">
        <v>9.9999999999999995E-7</v>
      </c>
      <c r="G98" s="241">
        <v>0</v>
      </c>
      <c r="H98" s="240">
        <v>0</v>
      </c>
      <c r="I98" s="30">
        <f t="shared" si="12"/>
        <v>0</v>
      </c>
      <c r="J98" s="241">
        <v>0</v>
      </c>
      <c r="K98" s="241">
        <v>0</v>
      </c>
      <c r="L98" s="241">
        <v>0</v>
      </c>
      <c r="M98" s="36">
        <f t="shared" si="9"/>
        <v>0</v>
      </c>
      <c r="N98" s="241">
        <v>0</v>
      </c>
      <c r="O98" s="241">
        <v>0</v>
      </c>
      <c r="P98" s="241">
        <v>0</v>
      </c>
      <c r="Q98" s="241">
        <v>0</v>
      </c>
      <c r="R98" s="241">
        <v>0</v>
      </c>
      <c r="S98" s="240"/>
      <c r="T98" s="242">
        <f>SUM(F98+G98+H98+J98+K98+L98+N98+O98+P98+Q98+R98)</f>
        <v>9.9999999999999995E-7</v>
      </c>
      <c r="U98" s="122">
        <f t="shared" si="11"/>
        <v>0</v>
      </c>
      <c r="AC98" s="15"/>
      <c r="AD98" s="15"/>
      <c r="AE98" s="15"/>
      <c r="AF98" s="16"/>
    </row>
    <row r="99" spans="2:32" ht="15" x14ac:dyDescent="0.25">
      <c r="B99" s="236"/>
      <c r="C99" s="277"/>
      <c r="D99" s="238" t="str">
        <f t="shared" si="7"/>
        <v/>
      </c>
      <c r="E99" s="243">
        <f t="shared" si="8"/>
        <v>0</v>
      </c>
      <c r="F99" s="240">
        <v>9.9999999999999995E-7</v>
      </c>
      <c r="G99" s="241">
        <v>0</v>
      </c>
      <c r="H99" s="240">
        <v>0</v>
      </c>
      <c r="I99" s="30">
        <f t="shared" si="12"/>
        <v>0</v>
      </c>
      <c r="J99" s="241">
        <v>0</v>
      </c>
      <c r="K99" s="241">
        <v>0</v>
      </c>
      <c r="L99" s="241">
        <v>0</v>
      </c>
      <c r="M99" s="36">
        <f t="shared" si="9"/>
        <v>0</v>
      </c>
      <c r="N99" s="241">
        <v>0</v>
      </c>
      <c r="O99" s="241">
        <v>0</v>
      </c>
      <c r="P99" s="241">
        <v>0</v>
      </c>
      <c r="Q99" s="241">
        <v>0</v>
      </c>
      <c r="R99" s="241">
        <v>0</v>
      </c>
      <c r="S99" s="240"/>
      <c r="T99" s="242">
        <f t="shared" ref="T99:T104" si="14">SUM(F99+G99+H99+J99+K99+L99+N99+O99+P99+Q99+R99)</f>
        <v>9.9999999999999995E-7</v>
      </c>
      <c r="U99" s="122">
        <f t="shared" si="11"/>
        <v>0</v>
      </c>
      <c r="AC99" s="15"/>
      <c r="AD99" s="15"/>
      <c r="AE99" s="15"/>
      <c r="AF99" s="16"/>
    </row>
    <row r="100" spans="2:32" ht="15" x14ac:dyDescent="0.25">
      <c r="B100" s="236"/>
      <c r="C100" s="277"/>
      <c r="D100" s="238" t="str">
        <f t="shared" si="7"/>
        <v/>
      </c>
      <c r="E100" s="243">
        <f t="shared" si="8"/>
        <v>0</v>
      </c>
      <c r="F100" s="240">
        <v>9.9999999999999995E-7</v>
      </c>
      <c r="G100" s="241">
        <v>0</v>
      </c>
      <c r="H100" s="240">
        <v>0</v>
      </c>
      <c r="I100" s="30">
        <f t="shared" si="12"/>
        <v>0</v>
      </c>
      <c r="J100" s="241">
        <v>0</v>
      </c>
      <c r="K100" s="241">
        <v>0</v>
      </c>
      <c r="L100" s="241">
        <v>0</v>
      </c>
      <c r="M100" s="36">
        <f t="shared" si="9"/>
        <v>0</v>
      </c>
      <c r="N100" s="241">
        <v>0</v>
      </c>
      <c r="O100" s="241">
        <v>0</v>
      </c>
      <c r="P100" s="241">
        <v>0</v>
      </c>
      <c r="Q100" s="241">
        <v>0</v>
      </c>
      <c r="R100" s="241">
        <v>0</v>
      </c>
      <c r="S100" s="240"/>
      <c r="T100" s="242">
        <f t="shared" si="14"/>
        <v>9.9999999999999995E-7</v>
      </c>
      <c r="U100" s="122">
        <f t="shared" si="11"/>
        <v>0</v>
      </c>
      <c r="AC100" s="15"/>
      <c r="AD100" s="15"/>
      <c r="AE100" s="15"/>
      <c r="AF100" s="16"/>
    </row>
    <row r="101" spans="2:32" ht="15" x14ac:dyDescent="0.25">
      <c r="B101" s="236"/>
      <c r="C101" s="277"/>
      <c r="D101" s="238" t="str">
        <f t="shared" si="7"/>
        <v/>
      </c>
      <c r="E101" s="243">
        <f t="shared" si="8"/>
        <v>0</v>
      </c>
      <c r="F101" s="240">
        <v>9.9999999999999995E-7</v>
      </c>
      <c r="G101" s="241">
        <v>0</v>
      </c>
      <c r="H101" s="240">
        <v>0</v>
      </c>
      <c r="I101" s="30">
        <f t="shared" si="12"/>
        <v>0</v>
      </c>
      <c r="J101" s="241">
        <v>0</v>
      </c>
      <c r="K101" s="241">
        <v>0</v>
      </c>
      <c r="L101" s="241">
        <v>0</v>
      </c>
      <c r="M101" s="36">
        <f t="shared" si="9"/>
        <v>0</v>
      </c>
      <c r="N101" s="241">
        <v>0</v>
      </c>
      <c r="O101" s="241">
        <v>0</v>
      </c>
      <c r="P101" s="241">
        <v>0</v>
      </c>
      <c r="Q101" s="241">
        <v>0</v>
      </c>
      <c r="R101" s="241">
        <v>0</v>
      </c>
      <c r="S101" s="240"/>
      <c r="T101" s="242">
        <f t="shared" si="14"/>
        <v>9.9999999999999995E-7</v>
      </c>
      <c r="U101" s="122">
        <f t="shared" si="11"/>
        <v>0</v>
      </c>
      <c r="AC101" s="15"/>
      <c r="AD101" s="15"/>
      <c r="AE101" s="15"/>
      <c r="AF101" s="16"/>
    </row>
    <row r="102" spans="2:32" ht="15" x14ac:dyDescent="0.25">
      <c r="B102" s="236"/>
      <c r="C102" s="277"/>
      <c r="D102" s="238" t="str">
        <f t="shared" si="7"/>
        <v/>
      </c>
      <c r="E102" s="243">
        <f t="shared" si="8"/>
        <v>0</v>
      </c>
      <c r="F102" s="240">
        <v>9.9999999999999995E-7</v>
      </c>
      <c r="G102" s="241">
        <v>0</v>
      </c>
      <c r="H102" s="240">
        <v>0</v>
      </c>
      <c r="I102" s="30">
        <f t="shared" si="12"/>
        <v>0</v>
      </c>
      <c r="J102" s="241">
        <v>0</v>
      </c>
      <c r="K102" s="241">
        <v>0</v>
      </c>
      <c r="L102" s="241">
        <v>0</v>
      </c>
      <c r="M102" s="36">
        <f t="shared" si="9"/>
        <v>0</v>
      </c>
      <c r="N102" s="241">
        <v>0</v>
      </c>
      <c r="O102" s="241">
        <v>0</v>
      </c>
      <c r="P102" s="241">
        <v>0</v>
      </c>
      <c r="Q102" s="241">
        <v>0</v>
      </c>
      <c r="R102" s="241">
        <v>0</v>
      </c>
      <c r="S102" s="240"/>
      <c r="T102" s="242">
        <f t="shared" si="14"/>
        <v>9.9999999999999995E-7</v>
      </c>
      <c r="U102" s="122">
        <f t="shared" si="11"/>
        <v>0</v>
      </c>
      <c r="AC102" s="15"/>
      <c r="AD102" s="15"/>
      <c r="AE102" s="15"/>
      <c r="AF102" s="16"/>
    </row>
    <row r="103" spans="2:32" ht="15" x14ac:dyDescent="0.25">
      <c r="B103" s="236"/>
      <c r="C103" s="277"/>
      <c r="D103" s="238" t="str">
        <f t="shared" si="7"/>
        <v/>
      </c>
      <c r="E103" s="243">
        <f t="shared" si="8"/>
        <v>0</v>
      </c>
      <c r="F103" s="240">
        <v>9.9999999999999995E-7</v>
      </c>
      <c r="G103" s="241">
        <v>0</v>
      </c>
      <c r="H103" s="240">
        <v>0</v>
      </c>
      <c r="I103" s="30">
        <f t="shared" si="12"/>
        <v>0</v>
      </c>
      <c r="J103" s="241">
        <v>0</v>
      </c>
      <c r="K103" s="241">
        <v>0</v>
      </c>
      <c r="L103" s="241">
        <v>0</v>
      </c>
      <c r="M103" s="36">
        <f t="shared" si="9"/>
        <v>0</v>
      </c>
      <c r="N103" s="241">
        <v>0</v>
      </c>
      <c r="O103" s="241">
        <v>0</v>
      </c>
      <c r="P103" s="241">
        <v>0</v>
      </c>
      <c r="Q103" s="241">
        <v>0</v>
      </c>
      <c r="R103" s="241">
        <v>0</v>
      </c>
      <c r="S103" s="240"/>
      <c r="T103" s="242">
        <f t="shared" si="14"/>
        <v>9.9999999999999995E-7</v>
      </c>
      <c r="U103" s="122">
        <f t="shared" si="11"/>
        <v>0</v>
      </c>
      <c r="AC103" s="15"/>
      <c r="AD103" s="15"/>
      <c r="AE103" s="15"/>
      <c r="AF103" s="16"/>
    </row>
    <row r="104" spans="2:32" ht="15" x14ac:dyDescent="0.25">
      <c r="B104" s="236"/>
      <c r="C104" s="277"/>
      <c r="D104" s="238" t="str">
        <f t="shared" si="7"/>
        <v/>
      </c>
      <c r="E104" s="243">
        <f t="shared" si="8"/>
        <v>0</v>
      </c>
      <c r="F104" s="240">
        <v>9.9999999999999995E-7</v>
      </c>
      <c r="G104" s="241">
        <v>0</v>
      </c>
      <c r="H104" s="240">
        <v>0</v>
      </c>
      <c r="I104" s="30">
        <f t="shared" si="12"/>
        <v>0</v>
      </c>
      <c r="J104" s="241">
        <v>0</v>
      </c>
      <c r="K104" s="241">
        <v>0</v>
      </c>
      <c r="L104" s="241">
        <v>0</v>
      </c>
      <c r="M104" s="36">
        <f t="shared" si="9"/>
        <v>0</v>
      </c>
      <c r="N104" s="241">
        <v>0</v>
      </c>
      <c r="O104" s="241">
        <v>0</v>
      </c>
      <c r="P104" s="241">
        <v>0</v>
      </c>
      <c r="Q104" s="241">
        <v>0</v>
      </c>
      <c r="R104" s="241">
        <v>0</v>
      </c>
      <c r="S104" s="240"/>
      <c r="T104" s="242">
        <f t="shared" si="14"/>
        <v>9.9999999999999995E-7</v>
      </c>
      <c r="U104" s="122">
        <f t="shared" si="11"/>
        <v>0</v>
      </c>
    </row>
    <row r="105" spans="2:32" ht="13.5" thickBot="1" x14ac:dyDescent="0.3">
      <c r="B105" s="88" t="s">
        <v>205</v>
      </c>
      <c r="C105" s="89">
        <f>SUM(C82:C104)</f>
        <v>0</v>
      </c>
      <c r="D105" s="90"/>
      <c r="E105" s="32">
        <f>SUM(E82:E104)</f>
        <v>0</v>
      </c>
      <c r="F105" s="33">
        <f>SUM(F82:F104)</f>
        <v>2.3000000000000007E-5</v>
      </c>
      <c r="G105" s="55">
        <f>SUM(G82:G104)</f>
        <v>0</v>
      </c>
      <c r="H105" s="55">
        <f>SUM(H82:H104)</f>
        <v>0</v>
      </c>
      <c r="I105" s="58"/>
      <c r="J105" s="55">
        <f>SUM(J82:J104)</f>
        <v>0</v>
      </c>
      <c r="K105" s="55">
        <f>SUM(K82:K104)</f>
        <v>0</v>
      </c>
      <c r="L105" s="55">
        <f>SUM(L82:L104)</f>
        <v>0</v>
      </c>
      <c r="M105" s="56"/>
      <c r="N105" s="55">
        <f>SUM(N82:N104)</f>
        <v>0</v>
      </c>
      <c r="O105" s="55">
        <f>SUM(O82:O104)</f>
        <v>0</v>
      </c>
      <c r="P105" s="55">
        <f>SUM(P82:P104)</f>
        <v>0</v>
      </c>
      <c r="Q105" s="55">
        <f>SUM(Q82:Q104)</f>
        <v>0</v>
      </c>
      <c r="R105" s="55">
        <f>SUM(R82:R104)</f>
        <v>0</v>
      </c>
      <c r="S105" s="55"/>
      <c r="T105" s="57">
        <f>SUM(T82:T104)</f>
        <v>2.3000000000000007E-5</v>
      </c>
      <c r="U105" s="122">
        <f t="shared" si="11"/>
        <v>0</v>
      </c>
    </row>
    <row r="106" spans="2:32" ht="13.5" thickBot="1" x14ac:dyDescent="0.3">
      <c r="B106" s="244"/>
      <c r="C106" s="246"/>
      <c r="D106" s="245"/>
      <c r="E106" s="245"/>
      <c r="F106" s="245"/>
      <c r="G106" s="245"/>
      <c r="H106" s="245"/>
      <c r="I106" s="245"/>
      <c r="J106" s="245"/>
      <c r="K106" s="245"/>
      <c r="L106" s="245"/>
      <c r="M106" s="245"/>
      <c r="N106" s="245"/>
      <c r="O106" s="245"/>
      <c r="P106" s="245"/>
      <c r="Q106" s="245"/>
      <c r="R106" s="245"/>
      <c r="S106" s="245"/>
      <c r="T106" s="247"/>
    </row>
    <row r="107" spans="2:32" x14ac:dyDescent="0.25">
      <c r="B107" s="463" t="s">
        <v>55</v>
      </c>
      <c r="C107" s="464"/>
      <c r="D107" s="464"/>
      <c r="E107" s="464"/>
      <c r="F107" s="464"/>
      <c r="G107" s="464"/>
      <c r="H107" s="464"/>
      <c r="I107" s="464"/>
      <c r="J107" s="464"/>
      <c r="K107" s="464"/>
      <c r="L107" s="464"/>
      <c r="M107" s="464"/>
      <c r="N107" s="464"/>
      <c r="O107" s="464"/>
      <c r="P107" s="464"/>
      <c r="Q107" s="464"/>
      <c r="R107" s="464"/>
      <c r="S107" s="512"/>
      <c r="T107" s="61" t="s">
        <v>200</v>
      </c>
    </row>
    <row r="108" spans="2:32" x14ac:dyDescent="0.25">
      <c r="B108" s="278"/>
      <c r="C108" s="513"/>
      <c r="D108" s="514"/>
      <c r="E108" s="514"/>
      <c r="F108" s="514"/>
      <c r="G108" s="514"/>
      <c r="H108" s="514"/>
      <c r="I108" s="514"/>
      <c r="J108" s="514"/>
      <c r="K108" s="514"/>
      <c r="L108" s="514"/>
      <c r="M108" s="514"/>
      <c r="N108" s="514"/>
      <c r="O108" s="514"/>
      <c r="P108" s="514"/>
      <c r="Q108" s="514"/>
      <c r="R108" s="514"/>
      <c r="S108" s="514"/>
      <c r="T108" s="248">
        <v>0</v>
      </c>
    </row>
    <row r="109" spans="2:32" x14ac:dyDescent="0.25">
      <c r="B109" s="278"/>
      <c r="C109" s="507"/>
      <c r="D109" s="508"/>
      <c r="E109" s="508"/>
      <c r="F109" s="508"/>
      <c r="G109" s="508"/>
      <c r="H109" s="508"/>
      <c r="I109" s="508"/>
      <c r="J109" s="508"/>
      <c r="K109" s="508"/>
      <c r="L109" s="508"/>
      <c r="M109" s="508"/>
      <c r="N109" s="508"/>
      <c r="O109" s="508"/>
      <c r="P109" s="508"/>
      <c r="Q109" s="508"/>
      <c r="R109" s="508"/>
      <c r="S109" s="508"/>
      <c r="T109" s="248">
        <v>0</v>
      </c>
    </row>
    <row r="110" spans="2:32" x14ac:dyDescent="0.25">
      <c r="B110" s="278"/>
      <c r="C110" s="507"/>
      <c r="D110" s="508"/>
      <c r="E110" s="508"/>
      <c r="F110" s="508"/>
      <c r="G110" s="508"/>
      <c r="H110" s="508"/>
      <c r="I110" s="508"/>
      <c r="J110" s="508"/>
      <c r="K110" s="508"/>
      <c r="L110" s="508"/>
      <c r="M110" s="508"/>
      <c r="N110" s="508"/>
      <c r="O110" s="508"/>
      <c r="P110" s="508"/>
      <c r="Q110" s="508"/>
      <c r="R110" s="508"/>
      <c r="S110" s="508"/>
      <c r="T110" s="248">
        <v>0</v>
      </c>
    </row>
    <row r="111" spans="2:32" x14ac:dyDescent="0.25">
      <c r="B111" s="278"/>
      <c r="C111" s="507"/>
      <c r="D111" s="508"/>
      <c r="E111" s="508"/>
      <c r="F111" s="508"/>
      <c r="G111" s="508"/>
      <c r="H111" s="508"/>
      <c r="I111" s="508"/>
      <c r="J111" s="508"/>
      <c r="K111" s="508"/>
      <c r="L111" s="508"/>
      <c r="M111" s="508"/>
      <c r="N111" s="508"/>
      <c r="O111" s="508"/>
      <c r="P111" s="508"/>
      <c r="Q111" s="508"/>
      <c r="R111" s="508"/>
      <c r="S111" s="508"/>
      <c r="T111" s="248">
        <v>0</v>
      </c>
    </row>
    <row r="112" spans="2:32" x14ac:dyDescent="0.25">
      <c r="B112" s="278"/>
      <c r="C112" s="507"/>
      <c r="D112" s="508"/>
      <c r="E112" s="508"/>
      <c r="F112" s="508"/>
      <c r="G112" s="508"/>
      <c r="H112" s="508"/>
      <c r="I112" s="508"/>
      <c r="J112" s="508"/>
      <c r="K112" s="508"/>
      <c r="L112" s="508"/>
      <c r="M112" s="508"/>
      <c r="N112" s="508"/>
      <c r="O112" s="508"/>
      <c r="P112" s="508"/>
      <c r="Q112" s="508"/>
      <c r="R112" s="508"/>
      <c r="S112" s="508"/>
      <c r="T112" s="248">
        <v>0</v>
      </c>
    </row>
    <row r="113" spans="2:20" x14ac:dyDescent="0.25">
      <c r="B113" s="278"/>
      <c r="C113" s="507"/>
      <c r="D113" s="508"/>
      <c r="E113" s="508"/>
      <c r="F113" s="508"/>
      <c r="G113" s="508"/>
      <c r="H113" s="508"/>
      <c r="I113" s="508"/>
      <c r="J113" s="508"/>
      <c r="K113" s="508"/>
      <c r="L113" s="508"/>
      <c r="M113" s="508"/>
      <c r="N113" s="508"/>
      <c r="O113" s="508"/>
      <c r="P113" s="508"/>
      <c r="Q113" s="508"/>
      <c r="R113" s="508"/>
      <c r="S113" s="508"/>
      <c r="T113" s="248">
        <v>0</v>
      </c>
    </row>
    <row r="114" spans="2:20" x14ac:dyDescent="0.25">
      <c r="B114" s="278"/>
      <c r="C114" s="507"/>
      <c r="D114" s="508"/>
      <c r="E114" s="508"/>
      <c r="F114" s="508"/>
      <c r="G114" s="508"/>
      <c r="H114" s="508"/>
      <c r="I114" s="508"/>
      <c r="J114" s="508"/>
      <c r="K114" s="508"/>
      <c r="L114" s="508"/>
      <c r="M114" s="508"/>
      <c r="N114" s="508"/>
      <c r="O114" s="508"/>
      <c r="P114" s="508"/>
      <c r="Q114" s="508"/>
      <c r="R114" s="508"/>
      <c r="S114" s="508"/>
      <c r="T114" s="248">
        <v>0</v>
      </c>
    </row>
    <row r="115" spans="2:20" x14ac:dyDescent="0.25">
      <c r="B115" s="278"/>
      <c r="C115" s="507"/>
      <c r="D115" s="508"/>
      <c r="E115" s="508"/>
      <c r="F115" s="508"/>
      <c r="G115" s="508"/>
      <c r="H115" s="508"/>
      <c r="I115" s="508"/>
      <c r="J115" s="508"/>
      <c r="K115" s="508"/>
      <c r="L115" s="508"/>
      <c r="M115" s="508"/>
      <c r="N115" s="508"/>
      <c r="O115" s="508"/>
      <c r="P115" s="508"/>
      <c r="Q115" s="508"/>
      <c r="R115" s="508"/>
      <c r="S115" s="508"/>
      <c r="T115" s="248">
        <v>0</v>
      </c>
    </row>
    <row r="116" spans="2:20" x14ac:dyDescent="0.25">
      <c r="B116" s="278"/>
      <c r="C116" s="507"/>
      <c r="D116" s="508"/>
      <c r="E116" s="508"/>
      <c r="F116" s="508"/>
      <c r="G116" s="508"/>
      <c r="H116" s="508"/>
      <c r="I116" s="508"/>
      <c r="J116" s="508"/>
      <c r="K116" s="508"/>
      <c r="L116" s="508"/>
      <c r="M116" s="508"/>
      <c r="N116" s="508"/>
      <c r="O116" s="508"/>
      <c r="P116" s="508"/>
      <c r="Q116" s="508"/>
      <c r="R116" s="508"/>
      <c r="S116" s="508"/>
      <c r="T116" s="248">
        <v>0</v>
      </c>
    </row>
    <row r="117" spans="2:20" x14ac:dyDescent="0.25">
      <c r="B117" s="278"/>
      <c r="C117" s="519"/>
      <c r="D117" s="520"/>
      <c r="E117" s="520"/>
      <c r="F117" s="520"/>
      <c r="G117" s="520"/>
      <c r="H117" s="520"/>
      <c r="I117" s="520"/>
      <c r="J117" s="520"/>
      <c r="K117" s="520"/>
      <c r="L117" s="520"/>
      <c r="M117" s="520"/>
      <c r="N117" s="520"/>
      <c r="O117" s="520"/>
      <c r="P117" s="520"/>
      <c r="Q117" s="520"/>
      <c r="R117" s="520"/>
      <c r="S117" s="520"/>
      <c r="T117" s="248">
        <v>0</v>
      </c>
    </row>
    <row r="118" spans="2:20" ht="13.5" thickBot="1" x14ac:dyDescent="0.3">
      <c r="B118" s="60" t="s">
        <v>206</v>
      </c>
      <c r="C118" s="279"/>
      <c r="D118" s="250"/>
      <c r="E118" s="250"/>
      <c r="F118" s="250"/>
      <c r="G118" s="250"/>
      <c r="H118" s="250"/>
      <c r="I118" s="250"/>
      <c r="J118" s="250"/>
      <c r="K118" s="250"/>
      <c r="L118" s="250"/>
      <c r="M118" s="250"/>
      <c r="N118" s="250"/>
      <c r="O118" s="250"/>
      <c r="P118" s="250"/>
      <c r="Q118" s="250"/>
      <c r="R118" s="250"/>
      <c r="S118" s="250"/>
      <c r="T118" s="35">
        <f>SUM(T108:T117)</f>
        <v>0</v>
      </c>
    </row>
    <row r="119" spans="2:20" ht="13.5" thickBot="1" x14ac:dyDescent="0.3">
      <c r="B119" s="74"/>
      <c r="C119" s="75"/>
      <c r="D119" s="245"/>
      <c r="E119" s="245"/>
      <c r="F119" s="245"/>
      <c r="G119" s="245"/>
      <c r="H119" s="245"/>
      <c r="I119" s="245"/>
      <c r="J119" s="245"/>
      <c r="K119" s="245"/>
      <c r="L119" s="245"/>
      <c r="M119" s="245"/>
      <c r="N119" s="245"/>
      <c r="O119" s="245"/>
      <c r="P119" s="245"/>
      <c r="Q119" s="245"/>
      <c r="R119" s="245"/>
      <c r="S119" s="245"/>
      <c r="T119" s="247"/>
    </row>
    <row r="120" spans="2:20" ht="39.6" customHeight="1" x14ac:dyDescent="0.25">
      <c r="B120" s="497" t="s">
        <v>211</v>
      </c>
      <c r="C120" s="566"/>
      <c r="D120" s="566"/>
      <c r="E120" s="566"/>
      <c r="F120" s="566"/>
      <c r="G120" s="566"/>
      <c r="H120" s="566"/>
      <c r="I120" s="566"/>
      <c r="J120" s="566"/>
      <c r="K120" s="566"/>
      <c r="L120" s="566"/>
      <c r="M120" s="566"/>
      <c r="N120" s="566"/>
      <c r="O120" s="567"/>
      <c r="P120" s="59" t="s">
        <v>56</v>
      </c>
      <c r="Q120" s="59" t="s">
        <v>209</v>
      </c>
      <c r="R120" s="59" t="s">
        <v>57</v>
      </c>
      <c r="S120" s="67" t="s">
        <v>245</v>
      </c>
      <c r="T120" s="61" t="s">
        <v>200</v>
      </c>
    </row>
    <row r="121" spans="2:20" x14ac:dyDescent="0.25">
      <c r="B121" s="278"/>
      <c r="C121" s="568"/>
      <c r="D121" s="569"/>
      <c r="E121" s="569"/>
      <c r="F121" s="569"/>
      <c r="G121" s="569"/>
      <c r="H121" s="569"/>
      <c r="I121" s="569"/>
      <c r="J121" s="569"/>
      <c r="K121" s="569"/>
      <c r="L121" s="569"/>
      <c r="M121" s="569"/>
      <c r="N121" s="569"/>
      <c r="O121" s="570"/>
      <c r="P121" s="373"/>
      <c r="Q121" s="334">
        <v>0</v>
      </c>
      <c r="R121" s="277"/>
      <c r="S121" s="240">
        <v>0</v>
      </c>
      <c r="T121" s="242" t="str">
        <f t="shared" ref="T121:T130" si="15">IF(P121="Purchase",Q121/R121,IF(P121="Rental",S121,IF(Q121+R121+S121&gt;0,"error","")))</f>
        <v/>
      </c>
    </row>
    <row r="122" spans="2:20" x14ac:dyDescent="0.25">
      <c r="B122" s="278"/>
      <c r="C122" s="561"/>
      <c r="D122" s="483"/>
      <c r="E122" s="483"/>
      <c r="F122" s="483"/>
      <c r="G122" s="483"/>
      <c r="H122" s="483"/>
      <c r="I122" s="483"/>
      <c r="J122" s="483"/>
      <c r="K122" s="483"/>
      <c r="L122" s="483"/>
      <c r="M122" s="483"/>
      <c r="N122" s="483"/>
      <c r="O122" s="562"/>
      <c r="P122" s="373"/>
      <c r="Q122" s="334">
        <v>0</v>
      </c>
      <c r="R122" s="277"/>
      <c r="S122" s="240">
        <v>0</v>
      </c>
      <c r="T122" s="242" t="str">
        <f t="shared" si="15"/>
        <v/>
      </c>
    </row>
    <row r="123" spans="2:20" x14ac:dyDescent="0.25">
      <c r="B123" s="278"/>
      <c r="C123" s="561"/>
      <c r="D123" s="483"/>
      <c r="E123" s="483"/>
      <c r="F123" s="483"/>
      <c r="G123" s="483"/>
      <c r="H123" s="483"/>
      <c r="I123" s="483"/>
      <c r="J123" s="483"/>
      <c r="K123" s="483"/>
      <c r="L123" s="483"/>
      <c r="M123" s="483"/>
      <c r="N123" s="483"/>
      <c r="O123" s="562"/>
      <c r="P123" s="373"/>
      <c r="Q123" s="334">
        <v>0</v>
      </c>
      <c r="R123" s="277"/>
      <c r="S123" s="240">
        <v>0</v>
      </c>
      <c r="T123" s="242" t="str">
        <f t="shared" si="15"/>
        <v/>
      </c>
    </row>
    <row r="124" spans="2:20" x14ac:dyDescent="0.25">
      <c r="B124" s="278"/>
      <c r="C124" s="561"/>
      <c r="D124" s="483"/>
      <c r="E124" s="483"/>
      <c r="F124" s="483"/>
      <c r="G124" s="483"/>
      <c r="H124" s="483"/>
      <c r="I124" s="483"/>
      <c r="J124" s="483"/>
      <c r="K124" s="483"/>
      <c r="L124" s="483"/>
      <c r="M124" s="483"/>
      <c r="N124" s="483"/>
      <c r="O124" s="562"/>
      <c r="P124" s="373"/>
      <c r="Q124" s="334">
        <v>0</v>
      </c>
      <c r="R124" s="277"/>
      <c r="S124" s="240">
        <v>0</v>
      </c>
      <c r="T124" s="242" t="str">
        <f t="shared" si="15"/>
        <v/>
      </c>
    </row>
    <row r="125" spans="2:20" x14ac:dyDescent="0.25">
      <c r="B125" s="278"/>
      <c r="C125" s="561"/>
      <c r="D125" s="483"/>
      <c r="E125" s="483"/>
      <c r="F125" s="483"/>
      <c r="G125" s="483"/>
      <c r="H125" s="483"/>
      <c r="I125" s="483"/>
      <c r="J125" s="483"/>
      <c r="K125" s="483"/>
      <c r="L125" s="483"/>
      <c r="M125" s="483"/>
      <c r="N125" s="483"/>
      <c r="O125" s="562"/>
      <c r="P125" s="373"/>
      <c r="Q125" s="334">
        <v>0</v>
      </c>
      <c r="R125" s="277"/>
      <c r="S125" s="240">
        <v>0</v>
      </c>
      <c r="T125" s="242" t="str">
        <f t="shared" si="15"/>
        <v/>
      </c>
    </row>
    <row r="126" spans="2:20" x14ac:dyDescent="0.25">
      <c r="B126" s="278"/>
      <c r="C126" s="561"/>
      <c r="D126" s="483"/>
      <c r="E126" s="483"/>
      <c r="F126" s="483"/>
      <c r="G126" s="483"/>
      <c r="H126" s="483"/>
      <c r="I126" s="483"/>
      <c r="J126" s="483"/>
      <c r="K126" s="483"/>
      <c r="L126" s="483"/>
      <c r="M126" s="483"/>
      <c r="N126" s="483"/>
      <c r="O126" s="562"/>
      <c r="P126" s="373"/>
      <c r="Q126" s="334">
        <v>0</v>
      </c>
      <c r="R126" s="277"/>
      <c r="S126" s="240">
        <v>0</v>
      </c>
      <c r="T126" s="242" t="str">
        <f t="shared" si="15"/>
        <v/>
      </c>
    </row>
    <row r="127" spans="2:20" x14ac:dyDescent="0.25">
      <c r="B127" s="278"/>
      <c r="C127" s="561"/>
      <c r="D127" s="483"/>
      <c r="E127" s="483"/>
      <c r="F127" s="483"/>
      <c r="G127" s="483"/>
      <c r="H127" s="483"/>
      <c r="I127" s="483"/>
      <c r="J127" s="483"/>
      <c r="K127" s="483"/>
      <c r="L127" s="483"/>
      <c r="M127" s="483"/>
      <c r="N127" s="483"/>
      <c r="O127" s="562"/>
      <c r="P127" s="373"/>
      <c r="Q127" s="334">
        <v>0</v>
      </c>
      <c r="R127" s="277"/>
      <c r="S127" s="240">
        <v>0</v>
      </c>
      <c r="T127" s="242" t="str">
        <f t="shared" si="15"/>
        <v/>
      </c>
    </row>
    <row r="128" spans="2:20" x14ac:dyDescent="0.25">
      <c r="B128" s="278"/>
      <c r="C128" s="561"/>
      <c r="D128" s="483"/>
      <c r="E128" s="483"/>
      <c r="F128" s="483"/>
      <c r="G128" s="483"/>
      <c r="H128" s="483"/>
      <c r="I128" s="483"/>
      <c r="J128" s="483"/>
      <c r="K128" s="483"/>
      <c r="L128" s="483"/>
      <c r="M128" s="483"/>
      <c r="N128" s="483"/>
      <c r="O128" s="562"/>
      <c r="P128" s="373"/>
      <c r="Q128" s="334">
        <v>0</v>
      </c>
      <c r="R128" s="277"/>
      <c r="S128" s="240">
        <v>0</v>
      </c>
      <c r="T128" s="242" t="str">
        <f t="shared" si="15"/>
        <v/>
      </c>
    </row>
    <row r="129" spans="2:20" x14ac:dyDescent="0.25">
      <c r="B129" s="278"/>
      <c r="C129" s="561"/>
      <c r="D129" s="483"/>
      <c r="E129" s="483"/>
      <c r="F129" s="483"/>
      <c r="G129" s="483"/>
      <c r="H129" s="483"/>
      <c r="I129" s="483"/>
      <c r="J129" s="483"/>
      <c r="K129" s="483"/>
      <c r="L129" s="483"/>
      <c r="M129" s="483"/>
      <c r="N129" s="483"/>
      <c r="O129" s="562"/>
      <c r="P129" s="373"/>
      <c r="Q129" s="334">
        <v>0</v>
      </c>
      <c r="R129" s="277"/>
      <c r="S129" s="240">
        <v>0</v>
      </c>
      <c r="T129" s="242" t="str">
        <f t="shared" si="15"/>
        <v/>
      </c>
    </row>
    <row r="130" spans="2:20" x14ac:dyDescent="0.25">
      <c r="B130" s="278"/>
      <c r="C130" s="563"/>
      <c r="D130" s="564"/>
      <c r="E130" s="564"/>
      <c r="F130" s="564"/>
      <c r="G130" s="564"/>
      <c r="H130" s="564"/>
      <c r="I130" s="564"/>
      <c r="J130" s="564"/>
      <c r="K130" s="564"/>
      <c r="L130" s="564"/>
      <c r="M130" s="564"/>
      <c r="N130" s="564"/>
      <c r="O130" s="565"/>
      <c r="P130" s="373"/>
      <c r="Q130" s="334">
        <v>0</v>
      </c>
      <c r="R130" s="277"/>
      <c r="S130" s="240">
        <v>0</v>
      </c>
      <c r="T130" s="242" t="str">
        <f t="shared" si="15"/>
        <v/>
      </c>
    </row>
    <row r="131" spans="2:20" ht="13.5" thickBot="1" x14ac:dyDescent="0.3">
      <c r="B131" s="60" t="s">
        <v>207</v>
      </c>
      <c r="C131" s="279"/>
      <c r="D131" s="249"/>
      <c r="E131" s="249"/>
      <c r="F131" s="249"/>
      <c r="G131" s="249"/>
      <c r="H131" s="249"/>
      <c r="I131" s="249"/>
      <c r="J131" s="249"/>
      <c r="K131" s="249"/>
      <c r="L131" s="249"/>
      <c r="M131" s="249"/>
      <c r="N131" s="249"/>
      <c r="O131" s="249"/>
      <c r="P131" s="253"/>
      <c r="Q131" s="253"/>
      <c r="R131" s="253"/>
      <c r="S131" s="253"/>
      <c r="T131" s="66">
        <f>SUM(T121:T130)</f>
        <v>0</v>
      </c>
    </row>
    <row r="132" spans="2:20" ht="13.5" thickBot="1" x14ac:dyDescent="0.3">
      <c r="B132" s="74"/>
      <c r="C132" s="281"/>
      <c r="D132" s="282"/>
      <c r="E132" s="282"/>
      <c r="F132" s="282"/>
      <c r="G132" s="282"/>
      <c r="H132" s="282"/>
      <c r="I132" s="282"/>
      <c r="J132" s="282"/>
      <c r="K132" s="282"/>
      <c r="L132" s="282"/>
      <c r="M132" s="282"/>
      <c r="N132" s="282"/>
      <c r="O132" s="282"/>
      <c r="P132" s="282"/>
      <c r="Q132" s="282"/>
      <c r="R132" s="282"/>
      <c r="S132" s="282"/>
      <c r="T132" s="82"/>
    </row>
    <row r="133" spans="2:20" x14ac:dyDescent="0.25">
      <c r="B133" s="503" t="s">
        <v>58</v>
      </c>
      <c r="C133" s="504"/>
      <c r="D133" s="504"/>
      <c r="E133" s="504"/>
      <c r="F133" s="504"/>
      <c r="G133" s="505"/>
      <c r="H133" s="505"/>
      <c r="I133" s="505"/>
      <c r="J133" s="505"/>
      <c r="K133" s="505"/>
      <c r="L133" s="505"/>
      <c r="M133" s="505"/>
      <c r="N133" s="505"/>
      <c r="O133" s="505"/>
      <c r="P133" s="505"/>
      <c r="Q133" s="505"/>
      <c r="R133" s="505"/>
      <c r="S133" s="506"/>
      <c r="T133" s="81" t="s">
        <v>200</v>
      </c>
    </row>
    <row r="134" spans="2:20" ht="13.15" customHeight="1" x14ac:dyDescent="0.25">
      <c r="B134" s="78" t="s">
        <v>59</v>
      </c>
      <c r="C134" s="500" t="s">
        <v>60</v>
      </c>
      <c r="D134" s="501"/>
      <c r="E134" s="501"/>
      <c r="F134" s="501"/>
      <c r="G134" s="501"/>
      <c r="H134" s="501"/>
      <c r="I134" s="501"/>
      <c r="J134" s="501"/>
      <c r="K134" s="501"/>
      <c r="L134" s="501"/>
      <c r="M134" s="501"/>
      <c r="N134" s="501"/>
      <c r="O134" s="501"/>
      <c r="P134" s="501"/>
      <c r="Q134" s="501"/>
      <c r="R134" s="72"/>
      <c r="S134" s="72"/>
      <c r="T134" s="80"/>
    </row>
    <row r="135" spans="2:20" x14ac:dyDescent="0.25">
      <c r="B135" s="236"/>
      <c r="C135" s="490"/>
      <c r="D135" s="490"/>
      <c r="E135" s="490"/>
      <c r="F135" s="490"/>
      <c r="G135" s="490"/>
      <c r="H135" s="490"/>
      <c r="I135" s="490"/>
      <c r="J135" s="490"/>
      <c r="K135" s="490"/>
      <c r="L135" s="490"/>
      <c r="M135" s="490"/>
      <c r="N135" s="490"/>
      <c r="O135" s="490"/>
      <c r="P135" s="490"/>
      <c r="Q135" s="490"/>
      <c r="R135" s="488"/>
      <c r="S135" s="489"/>
      <c r="T135" s="259">
        <v>0</v>
      </c>
    </row>
    <row r="136" spans="2:20" x14ac:dyDescent="0.25">
      <c r="B136" s="236"/>
      <c r="C136" s="490"/>
      <c r="D136" s="490"/>
      <c r="E136" s="490"/>
      <c r="F136" s="490"/>
      <c r="G136" s="490"/>
      <c r="H136" s="490"/>
      <c r="I136" s="490"/>
      <c r="J136" s="490"/>
      <c r="K136" s="490"/>
      <c r="L136" s="490"/>
      <c r="M136" s="490"/>
      <c r="N136" s="490"/>
      <c r="O136" s="490"/>
      <c r="P136" s="490"/>
      <c r="Q136" s="490"/>
      <c r="R136" s="478"/>
      <c r="S136" s="479"/>
      <c r="T136" s="259">
        <v>0</v>
      </c>
    </row>
    <row r="137" spans="2:20" x14ac:dyDescent="0.25">
      <c r="B137" s="236"/>
      <c r="C137" s="490"/>
      <c r="D137" s="490"/>
      <c r="E137" s="490"/>
      <c r="F137" s="490"/>
      <c r="G137" s="490"/>
      <c r="H137" s="490"/>
      <c r="I137" s="490"/>
      <c r="J137" s="490"/>
      <c r="K137" s="490"/>
      <c r="L137" s="490"/>
      <c r="M137" s="490"/>
      <c r="N137" s="490"/>
      <c r="O137" s="490"/>
      <c r="P137" s="490"/>
      <c r="Q137" s="490"/>
      <c r="R137" s="478"/>
      <c r="S137" s="479"/>
      <c r="T137" s="259">
        <v>0</v>
      </c>
    </row>
    <row r="138" spans="2:20" x14ac:dyDescent="0.25">
      <c r="B138" s="236"/>
      <c r="C138" s="490"/>
      <c r="D138" s="490"/>
      <c r="E138" s="490"/>
      <c r="F138" s="490"/>
      <c r="G138" s="490"/>
      <c r="H138" s="490"/>
      <c r="I138" s="490"/>
      <c r="J138" s="490"/>
      <c r="K138" s="490"/>
      <c r="L138" s="490"/>
      <c r="M138" s="490"/>
      <c r="N138" s="490"/>
      <c r="O138" s="490"/>
      <c r="P138" s="490"/>
      <c r="Q138" s="490"/>
      <c r="R138" s="478"/>
      <c r="S138" s="479"/>
      <c r="T138" s="259">
        <v>0</v>
      </c>
    </row>
    <row r="139" spans="2:20" x14ac:dyDescent="0.25">
      <c r="B139" s="236"/>
      <c r="C139" s="490"/>
      <c r="D139" s="490"/>
      <c r="E139" s="490"/>
      <c r="F139" s="490"/>
      <c r="G139" s="490"/>
      <c r="H139" s="490"/>
      <c r="I139" s="490"/>
      <c r="J139" s="490"/>
      <c r="K139" s="490"/>
      <c r="L139" s="490"/>
      <c r="M139" s="490"/>
      <c r="N139" s="490"/>
      <c r="O139" s="490"/>
      <c r="P139" s="490"/>
      <c r="Q139" s="490"/>
      <c r="R139" s="478"/>
      <c r="S139" s="479"/>
      <c r="T139" s="259">
        <v>0</v>
      </c>
    </row>
    <row r="140" spans="2:20" x14ac:dyDescent="0.25">
      <c r="B140" s="236"/>
      <c r="C140" s="502"/>
      <c r="D140" s="502"/>
      <c r="E140" s="502"/>
      <c r="F140" s="502"/>
      <c r="G140" s="502"/>
      <c r="H140" s="502"/>
      <c r="I140" s="502"/>
      <c r="J140" s="502"/>
      <c r="K140" s="502"/>
      <c r="L140" s="502"/>
      <c r="M140" s="502"/>
      <c r="N140" s="502"/>
      <c r="O140" s="502"/>
      <c r="P140" s="502"/>
      <c r="Q140" s="502"/>
      <c r="R140" s="478"/>
      <c r="S140" s="479"/>
      <c r="T140" s="259">
        <v>0</v>
      </c>
    </row>
    <row r="141" spans="2:20" x14ac:dyDescent="0.25">
      <c r="B141" s="236"/>
      <c r="C141" s="502"/>
      <c r="D141" s="502"/>
      <c r="E141" s="502"/>
      <c r="F141" s="502"/>
      <c r="G141" s="502"/>
      <c r="H141" s="502"/>
      <c r="I141" s="502"/>
      <c r="J141" s="502"/>
      <c r="K141" s="502"/>
      <c r="L141" s="502"/>
      <c r="M141" s="502"/>
      <c r="N141" s="502"/>
      <c r="O141" s="502"/>
      <c r="P141" s="502"/>
      <c r="Q141" s="502"/>
      <c r="R141" s="478"/>
      <c r="S141" s="479"/>
      <c r="T141" s="259">
        <v>0</v>
      </c>
    </row>
    <row r="142" spans="2:20" x14ac:dyDescent="0.25">
      <c r="B142" s="236"/>
      <c r="C142" s="502"/>
      <c r="D142" s="502"/>
      <c r="E142" s="502"/>
      <c r="F142" s="502"/>
      <c r="G142" s="502"/>
      <c r="H142" s="502"/>
      <c r="I142" s="502"/>
      <c r="J142" s="502"/>
      <c r="K142" s="502"/>
      <c r="L142" s="502"/>
      <c r="M142" s="502"/>
      <c r="N142" s="502"/>
      <c r="O142" s="502"/>
      <c r="P142" s="502"/>
      <c r="Q142" s="502"/>
      <c r="R142" s="478"/>
      <c r="S142" s="479"/>
      <c r="T142" s="259">
        <v>0</v>
      </c>
    </row>
    <row r="143" spans="2:20" x14ac:dyDescent="0.25">
      <c r="B143" s="236"/>
      <c r="C143" s="502"/>
      <c r="D143" s="502"/>
      <c r="E143" s="502"/>
      <c r="F143" s="502"/>
      <c r="G143" s="502"/>
      <c r="H143" s="502"/>
      <c r="I143" s="502"/>
      <c r="J143" s="502"/>
      <c r="K143" s="502"/>
      <c r="L143" s="502"/>
      <c r="M143" s="502"/>
      <c r="N143" s="502"/>
      <c r="O143" s="502"/>
      <c r="P143" s="502"/>
      <c r="Q143" s="502"/>
      <c r="R143" s="478"/>
      <c r="S143" s="479"/>
      <c r="T143" s="259">
        <v>0</v>
      </c>
    </row>
    <row r="144" spans="2:20" x14ac:dyDescent="0.25">
      <c r="B144" s="296"/>
      <c r="C144" s="491"/>
      <c r="D144" s="491"/>
      <c r="E144" s="491"/>
      <c r="F144" s="491"/>
      <c r="G144" s="491"/>
      <c r="H144" s="491"/>
      <c r="I144" s="491"/>
      <c r="J144" s="491"/>
      <c r="K144" s="491"/>
      <c r="L144" s="491"/>
      <c r="M144" s="491"/>
      <c r="N144" s="491"/>
      <c r="O144" s="491"/>
      <c r="P144" s="491"/>
      <c r="Q144" s="491"/>
      <c r="R144" s="480"/>
      <c r="S144" s="481"/>
      <c r="T144" s="286">
        <v>0</v>
      </c>
    </row>
    <row r="145" spans="1:33" ht="13.5" thickBot="1" x14ac:dyDescent="0.3">
      <c r="B145" s="60" t="s">
        <v>208</v>
      </c>
      <c r="C145" s="254"/>
      <c r="D145" s="253"/>
      <c r="E145" s="253"/>
      <c r="F145" s="253"/>
      <c r="G145" s="253"/>
      <c r="H145" s="253"/>
      <c r="I145" s="253"/>
      <c r="J145" s="253"/>
      <c r="K145" s="253"/>
      <c r="L145" s="253"/>
      <c r="M145" s="253"/>
      <c r="N145" s="253"/>
      <c r="O145" s="253"/>
      <c r="P145" s="253"/>
      <c r="Q145" s="255"/>
      <c r="R145" s="252"/>
      <c r="S145" s="255"/>
      <c r="T145" s="333">
        <f>SUM(T135:T144)</f>
        <v>0</v>
      </c>
    </row>
    <row r="146" spans="1:33" ht="13.5" thickBot="1" x14ac:dyDescent="0.3">
      <c r="B146" s="447" t="str">
        <f xml:space="preserve"> "Total " &amp;B79</f>
        <v>Total Airport Park &amp; Ride</v>
      </c>
      <c r="C146" s="492"/>
      <c r="D146" s="493"/>
      <c r="E146" s="493"/>
      <c r="F146" s="493"/>
      <c r="G146" s="493"/>
      <c r="H146" s="493"/>
      <c r="I146" s="493"/>
      <c r="J146" s="493"/>
      <c r="K146" s="493"/>
      <c r="L146" s="493"/>
      <c r="M146" s="493"/>
      <c r="N146" s="493"/>
      <c r="O146" s="448" t="s">
        <v>201</v>
      </c>
      <c r="P146" s="449"/>
      <c r="Q146" s="449"/>
      <c r="R146" s="449"/>
      <c r="S146" s="449"/>
      <c r="T146" s="73">
        <f>T105+T118+T131+T145</f>
        <v>2.3000000000000007E-5</v>
      </c>
    </row>
    <row r="147" spans="1:33" ht="13.5" thickBot="1" x14ac:dyDescent="0.3">
      <c r="B147" s="492"/>
      <c r="C147" s="492"/>
      <c r="D147" s="493"/>
      <c r="E147" s="493"/>
      <c r="F147" s="493"/>
      <c r="G147" s="493"/>
      <c r="H147" s="493"/>
      <c r="I147" s="493"/>
      <c r="J147" s="493"/>
      <c r="K147" s="493"/>
      <c r="L147" s="493"/>
      <c r="M147" s="493"/>
      <c r="N147" s="493"/>
      <c r="O147" s="448" t="s">
        <v>202</v>
      </c>
      <c r="P147" s="449"/>
      <c r="Q147" s="449"/>
      <c r="R147" s="449"/>
      <c r="S147" s="449"/>
      <c r="T147" s="73">
        <f>(T146+(T146*$S$4))*(100%+$S$6)</f>
        <v>2.3000000000000007E-5</v>
      </c>
    </row>
    <row r="148" spans="1:33" ht="18.75" customHeight="1" thickBot="1" x14ac:dyDescent="0.3">
      <c r="B148" s="328"/>
      <c r="C148" s="328"/>
      <c r="D148" s="329"/>
      <c r="E148" s="329"/>
      <c r="F148" s="329"/>
      <c r="G148" s="329"/>
      <c r="H148" s="329"/>
      <c r="I148" s="329"/>
      <c r="J148" s="329"/>
      <c r="K148" s="329"/>
      <c r="L148" s="329"/>
      <c r="M148" s="329"/>
      <c r="N148" s="330"/>
      <c r="O148" s="331"/>
      <c r="P148" s="331"/>
      <c r="Q148" s="331"/>
      <c r="R148" s="331"/>
      <c r="S148" s="331"/>
      <c r="T148" s="332"/>
    </row>
    <row r="149" spans="1:33" ht="34.9" customHeight="1" thickBot="1" x14ac:dyDescent="0.3">
      <c r="B149" s="522" t="str">
        <f>'Master site list'!$A4</f>
        <v>Harford Park &amp; Ride</v>
      </c>
      <c r="C149" s="522"/>
      <c r="D149" s="522"/>
      <c r="E149" s="522"/>
      <c r="F149" s="522"/>
      <c r="G149" s="522"/>
      <c r="H149" s="522"/>
      <c r="I149" s="522"/>
      <c r="J149" s="522"/>
      <c r="K149" s="522"/>
      <c r="L149" s="522"/>
      <c r="M149" s="523"/>
      <c r="N149" s="521" t="str">
        <f>Summary!$B$23</f>
        <v>Soft FM Services</v>
      </c>
      <c r="O149" s="522"/>
      <c r="P149" s="522"/>
      <c r="Q149" s="522"/>
      <c r="R149" s="522"/>
      <c r="S149" s="522"/>
      <c r="T149" s="523"/>
    </row>
    <row r="150" spans="1:33" ht="100.15" customHeight="1" thickBot="1" x14ac:dyDescent="0.3">
      <c r="B150" s="172" t="s">
        <v>37</v>
      </c>
      <c r="C150" s="48" t="s">
        <v>38</v>
      </c>
      <c r="D150" s="48" t="s">
        <v>39</v>
      </c>
      <c r="E150" s="48" t="s">
        <v>61</v>
      </c>
      <c r="F150" s="49" t="s">
        <v>62</v>
      </c>
      <c r="G150" s="48" t="s">
        <v>63</v>
      </c>
      <c r="H150" s="48" t="s">
        <v>43</v>
      </c>
      <c r="I150" s="48" t="s">
        <v>44</v>
      </c>
      <c r="J150" s="48" t="s">
        <v>64</v>
      </c>
      <c r="K150" s="48" t="s">
        <v>65</v>
      </c>
      <c r="L150" s="48" t="s">
        <v>47</v>
      </c>
      <c r="M150" s="48" t="s">
        <v>48</v>
      </c>
      <c r="N150" s="48" t="s">
        <v>66</v>
      </c>
      <c r="O150" s="48" t="s">
        <v>67</v>
      </c>
      <c r="P150" s="48" t="s">
        <v>68</v>
      </c>
      <c r="Q150" s="48" t="s">
        <v>69</v>
      </c>
      <c r="R150" s="48" t="s">
        <v>70</v>
      </c>
      <c r="S150" s="48" t="s">
        <v>54</v>
      </c>
      <c r="T150" s="50" t="s">
        <v>200</v>
      </c>
    </row>
    <row r="151" spans="1:33" s="12" customFormat="1" x14ac:dyDescent="0.25">
      <c r="A151" s="14"/>
      <c r="B151" s="173" t="s">
        <v>216</v>
      </c>
      <c r="C151" s="264"/>
      <c r="D151" s="265"/>
      <c r="E151" s="265"/>
      <c r="F151" s="266"/>
      <c r="G151" s="267"/>
      <c r="H151" s="267"/>
      <c r="I151" s="267"/>
      <c r="J151" s="267"/>
      <c r="K151" s="267"/>
      <c r="L151" s="268"/>
      <c r="M151" s="268"/>
      <c r="N151" s="267"/>
      <c r="O151" s="267"/>
      <c r="P151" s="267"/>
      <c r="Q151" s="267"/>
      <c r="R151" s="267"/>
      <c r="S151" s="267"/>
      <c r="T151" s="269"/>
      <c r="U151" s="120"/>
      <c r="AF151" s="14"/>
      <c r="AG151" s="14"/>
    </row>
    <row r="152" spans="1:33" ht="15" x14ac:dyDescent="0.25">
      <c r="B152" s="270"/>
      <c r="C152" s="271"/>
      <c r="D152" s="272" t="str">
        <f>IF(C152="","",F152/C152)</f>
        <v/>
      </c>
      <c r="E152" s="273">
        <f>C152/2080</f>
        <v>0</v>
      </c>
      <c r="F152" s="274">
        <v>9.9999999999999995E-7</v>
      </c>
      <c r="G152" s="275">
        <v>0</v>
      </c>
      <c r="H152" s="274">
        <v>0</v>
      </c>
      <c r="I152" s="51">
        <f>H152/F152</f>
        <v>0</v>
      </c>
      <c r="J152" s="275">
        <v>0</v>
      </c>
      <c r="K152" s="275">
        <v>0</v>
      </c>
      <c r="L152" s="275">
        <v>0</v>
      </c>
      <c r="M152" s="53">
        <f>L152/F152</f>
        <v>0</v>
      </c>
      <c r="N152" s="275">
        <v>0</v>
      </c>
      <c r="O152" s="275">
        <v>0</v>
      </c>
      <c r="P152" s="275">
        <v>0</v>
      </c>
      <c r="Q152" s="275">
        <v>0</v>
      </c>
      <c r="R152" s="275">
        <v>0</v>
      </c>
      <c r="S152" s="274"/>
      <c r="T152" s="276">
        <f>SUM(F152+G152+H152+J152+K152+L152+N152+O152+P152+Q152+R152)</f>
        <v>9.9999999999999995E-7</v>
      </c>
      <c r="U152" s="122">
        <f>SUM(C152*E152)</f>
        <v>0</v>
      </c>
      <c r="AC152" s="15"/>
      <c r="AD152" s="15"/>
      <c r="AE152" s="15"/>
      <c r="AF152" s="16"/>
    </row>
    <row r="153" spans="1:33" ht="15" x14ac:dyDescent="0.25">
      <c r="B153" s="236"/>
      <c r="C153" s="277"/>
      <c r="D153" s="238" t="str">
        <f t="shared" ref="D153:D174" si="16">IF(C153="","",F153/C153)</f>
        <v/>
      </c>
      <c r="E153" s="243">
        <f t="shared" ref="E153:E174" si="17">C153/2080</f>
        <v>0</v>
      </c>
      <c r="F153" s="240">
        <v>9.9999999999999995E-7</v>
      </c>
      <c r="G153" s="241">
        <v>0</v>
      </c>
      <c r="H153" s="240">
        <v>0</v>
      </c>
      <c r="I153" s="30">
        <f>H153/F153</f>
        <v>0</v>
      </c>
      <c r="J153" s="241">
        <v>0</v>
      </c>
      <c r="K153" s="241">
        <v>0</v>
      </c>
      <c r="L153" s="241">
        <v>0</v>
      </c>
      <c r="M153" s="36">
        <f t="shared" ref="M153:M174" si="18">L153/F153</f>
        <v>0</v>
      </c>
      <c r="N153" s="241">
        <v>0</v>
      </c>
      <c r="O153" s="241">
        <v>0</v>
      </c>
      <c r="P153" s="241">
        <v>0</v>
      </c>
      <c r="Q153" s="241">
        <v>0</v>
      </c>
      <c r="R153" s="241">
        <v>0</v>
      </c>
      <c r="S153" s="240"/>
      <c r="T153" s="242">
        <f t="shared" ref="T153:T165" si="19">SUM(F153+G153+H153+J153+K153+L153+N153+O153+P153+Q153+R153)</f>
        <v>9.9999999999999995E-7</v>
      </c>
      <c r="U153" s="122">
        <f t="shared" ref="U153:U175" si="20">SUM(C153*E153)</f>
        <v>0</v>
      </c>
      <c r="AC153" s="15"/>
      <c r="AD153" s="15"/>
      <c r="AE153" s="15"/>
      <c r="AF153" s="16"/>
    </row>
    <row r="154" spans="1:33" ht="15" x14ac:dyDescent="0.25">
      <c r="B154" s="236"/>
      <c r="C154" s="277"/>
      <c r="D154" s="238" t="str">
        <f t="shared" si="16"/>
        <v/>
      </c>
      <c r="E154" s="243">
        <f t="shared" si="17"/>
        <v>0</v>
      </c>
      <c r="F154" s="240">
        <v>9.9999999999999995E-7</v>
      </c>
      <c r="G154" s="241">
        <v>0</v>
      </c>
      <c r="H154" s="240">
        <v>0</v>
      </c>
      <c r="I154" s="30">
        <f t="shared" ref="I154:I174" si="21">H154/F154</f>
        <v>0</v>
      </c>
      <c r="J154" s="241">
        <v>0</v>
      </c>
      <c r="K154" s="241">
        <v>0</v>
      </c>
      <c r="L154" s="241">
        <v>0</v>
      </c>
      <c r="M154" s="36">
        <f t="shared" si="18"/>
        <v>0</v>
      </c>
      <c r="N154" s="241">
        <v>0</v>
      </c>
      <c r="O154" s="241">
        <v>0</v>
      </c>
      <c r="P154" s="241">
        <v>0</v>
      </c>
      <c r="Q154" s="241">
        <v>0</v>
      </c>
      <c r="R154" s="241">
        <v>0</v>
      </c>
      <c r="S154" s="240"/>
      <c r="T154" s="242">
        <f t="shared" si="19"/>
        <v>9.9999999999999995E-7</v>
      </c>
      <c r="U154" s="122">
        <f t="shared" si="20"/>
        <v>0</v>
      </c>
      <c r="AC154" s="15"/>
      <c r="AD154" s="15"/>
      <c r="AE154" s="15"/>
      <c r="AF154" s="16"/>
    </row>
    <row r="155" spans="1:33" ht="15" x14ac:dyDescent="0.25">
      <c r="B155" s="236"/>
      <c r="C155" s="277"/>
      <c r="D155" s="238" t="str">
        <f t="shared" si="16"/>
        <v/>
      </c>
      <c r="E155" s="243">
        <f t="shared" si="17"/>
        <v>0</v>
      </c>
      <c r="F155" s="240">
        <v>9.9999999999999995E-7</v>
      </c>
      <c r="G155" s="241">
        <v>0</v>
      </c>
      <c r="H155" s="240">
        <v>0</v>
      </c>
      <c r="I155" s="30">
        <f t="shared" si="21"/>
        <v>0</v>
      </c>
      <c r="J155" s="241">
        <v>0</v>
      </c>
      <c r="K155" s="241">
        <v>0</v>
      </c>
      <c r="L155" s="241">
        <v>0</v>
      </c>
      <c r="M155" s="36">
        <f t="shared" si="18"/>
        <v>0</v>
      </c>
      <c r="N155" s="241">
        <v>0</v>
      </c>
      <c r="O155" s="241">
        <v>0</v>
      </c>
      <c r="P155" s="241">
        <v>0</v>
      </c>
      <c r="Q155" s="241">
        <v>0</v>
      </c>
      <c r="R155" s="241">
        <v>0</v>
      </c>
      <c r="S155" s="240"/>
      <c r="T155" s="242">
        <f t="shared" si="19"/>
        <v>9.9999999999999995E-7</v>
      </c>
      <c r="U155" s="122">
        <f t="shared" si="20"/>
        <v>0</v>
      </c>
      <c r="AC155" s="15"/>
      <c r="AD155" s="15"/>
      <c r="AE155" s="15"/>
      <c r="AF155" s="16"/>
    </row>
    <row r="156" spans="1:33" ht="15" x14ac:dyDescent="0.25">
      <c r="B156" s="236"/>
      <c r="C156" s="277"/>
      <c r="D156" s="238" t="str">
        <f t="shared" si="16"/>
        <v/>
      </c>
      <c r="E156" s="243">
        <f t="shared" si="17"/>
        <v>0</v>
      </c>
      <c r="F156" s="240">
        <v>9.9999999999999995E-7</v>
      </c>
      <c r="G156" s="241">
        <v>0</v>
      </c>
      <c r="H156" s="240">
        <v>0</v>
      </c>
      <c r="I156" s="30">
        <f t="shared" si="21"/>
        <v>0</v>
      </c>
      <c r="J156" s="241">
        <v>0</v>
      </c>
      <c r="K156" s="241">
        <v>0</v>
      </c>
      <c r="L156" s="241">
        <v>0</v>
      </c>
      <c r="M156" s="36">
        <f t="shared" si="18"/>
        <v>0</v>
      </c>
      <c r="N156" s="241">
        <v>0</v>
      </c>
      <c r="O156" s="241">
        <v>0</v>
      </c>
      <c r="P156" s="241">
        <v>0</v>
      </c>
      <c r="Q156" s="241">
        <v>0</v>
      </c>
      <c r="R156" s="241">
        <v>0</v>
      </c>
      <c r="S156" s="240"/>
      <c r="T156" s="242">
        <f t="shared" si="19"/>
        <v>9.9999999999999995E-7</v>
      </c>
      <c r="U156" s="122">
        <f t="shared" si="20"/>
        <v>0</v>
      </c>
      <c r="AC156" s="15"/>
      <c r="AD156" s="15"/>
      <c r="AE156" s="15"/>
      <c r="AF156" s="16"/>
    </row>
    <row r="157" spans="1:33" ht="15" x14ac:dyDescent="0.25">
      <c r="B157" s="236"/>
      <c r="C157" s="277"/>
      <c r="D157" s="238" t="str">
        <f t="shared" si="16"/>
        <v/>
      </c>
      <c r="E157" s="243">
        <f t="shared" si="17"/>
        <v>0</v>
      </c>
      <c r="F157" s="240">
        <v>9.9999999999999995E-7</v>
      </c>
      <c r="G157" s="241">
        <v>0</v>
      </c>
      <c r="H157" s="240">
        <v>0</v>
      </c>
      <c r="I157" s="30">
        <f t="shared" si="21"/>
        <v>0</v>
      </c>
      <c r="J157" s="241">
        <v>0</v>
      </c>
      <c r="K157" s="241">
        <v>0</v>
      </c>
      <c r="L157" s="241">
        <v>0</v>
      </c>
      <c r="M157" s="36">
        <f t="shared" si="18"/>
        <v>0</v>
      </c>
      <c r="N157" s="241">
        <v>0</v>
      </c>
      <c r="O157" s="241">
        <v>0</v>
      </c>
      <c r="P157" s="241">
        <v>0</v>
      </c>
      <c r="Q157" s="241">
        <v>0</v>
      </c>
      <c r="R157" s="241">
        <v>0</v>
      </c>
      <c r="S157" s="240"/>
      <c r="T157" s="242">
        <f t="shared" si="19"/>
        <v>9.9999999999999995E-7</v>
      </c>
      <c r="U157" s="122">
        <f t="shared" si="20"/>
        <v>0</v>
      </c>
      <c r="AC157" s="15"/>
      <c r="AD157" s="15"/>
      <c r="AE157" s="15"/>
      <c r="AF157" s="16"/>
    </row>
    <row r="158" spans="1:33" ht="15" x14ac:dyDescent="0.25">
      <c r="B158" s="236"/>
      <c r="C158" s="277"/>
      <c r="D158" s="238" t="str">
        <f t="shared" si="16"/>
        <v/>
      </c>
      <c r="E158" s="243">
        <f t="shared" si="17"/>
        <v>0</v>
      </c>
      <c r="F158" s="240">
        <v>9.9999999999999995E-7</v>
      </c>
      <c r="G158" s="241">
        <v>0</v>
      </c>
      <c r="H158" s="240">
        <v>0</v>
      </c>
      <c r="I158" s="30">
        <f t="shared" si="21"/>
        <v>0</v>
      </c>
      <c r="J158" s="241">
        <v>0</v>
      </c>
      <c r="K158" s="241">
        <v>0</v>
      </c>
      <c r="L158" s="241">
        <v>0</v>
      </c>
      <c r="M158" s="36">
        <f t="shared" si="18"/>
        <v>0</v>
      </c>
      <c r="N158" s="241">
        <v>0</v>
      </c>
      <c r="O158" s="241">
        <v>0</v>
      </c>
      <c r="P158" s="241">
        <v>0</v>
      </c>
      <c r="Q158" s="241">
        <v>0</v>
      </c>
      <c r="R158" s="241">
        <v>0</v>
      </c>
      <c r="S158" s="240"/>
      <c r="T158" s="242">
        <f t="shared" si="19"/>
        <v>9.9999999999999995E-7</v>
      </c>
      <c r="U158" s="122">
        <f t="shared" si="20"/>
        <v>0</v>
      </c>
      <c r="AC158" s="15"/>
      <c r="AD158" s="15"/>
      <c r="AE158" s="15"/>
      <c r="AF158" s="16"/>
    </row>
    <row r="159" spans="1:33" ht="15" x14ac:dyDescent="0.25">
      <c r="B159" s="236"/>
      <c r="C159" s="277"/>
      <c r="D159" s="238" t="str">
        <f t="shared" si="16"/>
        <v/>
      </c>
      <c r="E159" s="243">
        <f t="shared" si="17"/>
        <v>0</v>
      </c>
      <c r="F159" s="240">
        <v>9.9999999999999995E-7</v>
      </c>
      <c r="G159" s="241">
        <v>0</v>
      </c>
      <c r="H159" s="240">
        <v>0</v>
      </c>
      <c r="I159" s="30">
        <f t="shared" si="21"/>
        <v>0</v>
      </c>
      <c r="J159" s="241">
        <v>0</v>
      </c>
      <c r="K159" s="241">
        <v>0</v>
      </c>
      <c r="L159" s="241">
        <v>0</v>
      </c>
      <c r="M159" s="36">
        <f t="shared" si="18"/>
        <v>0</v>
      </c>
      <c r="N159" s="241">
        <v>0</v>
      </c>
      <c r="O159" s="241">
        <v>0</v>
      </c>
      <c r="P159" s="241">
        <v>0</v>
      </c>
      <c r="Q159" s="241">
        <v>0</v>
      </c>
      <c r="R159" s="241">
        <v>0</v>
      </c>
      <c r="S159" s="240"/>
      <c r="T159" s="242">
        <f t="shared" si="19"/>
        <v>9.9999999999999995E-7</v>
      </c>
      <c r="U159" s="122">
        <f t="shared" si="20"/>
        <v>0</v>
      </c>
      <c r="AC159" s="15"/>
      <c r="AD159" s="15"/>
      <c r="AE159" s="15"/>
      <c r="AF159" s="16"/>
    </row>
    <row r="160" spans="1:33" ht="15" x14ac:dyDescent="0.25">
      <c r="B160" s="236"/>
      <c r="C160" s="277"/>
      <c r="D160" s="238" t="str">
        <f t="shared" si="16"/>
        <v/>
      </c>
      <c r="E160" s="243">
        <f t="shared" si="17"/>
        <v>0</v>
      </c>
      <c r="F160" s="240">
        <v>9.9999999999999995E-7</v>
      </c>
      <c r="G160" s="241">
        <v>0</v>
      </c>
      <c r="H160" s="240">
        <v>0</v>
      </c>
      <c r="I160" s="30">
        <f t="shared" si="21"/>
        <v>0</v>
      </c>
      <c r="J160" s="241">
        <v>0</v>
      </c>
      <c r="K160" s="241">
        <v>0</v>
      </c>
      <c r="L160" s="241">
        <v>0</v>
      </c>
      <c r="M160" s="36">
        <f t="shared" si="18"/>
        <v>0</v>
      </c>
      <c r="N160" s="241">
        <v>0</v>
      </c>
      <c r="O160" s="241">
        <v>0</v>
      </c>
      <c r="P160" s="241">
        <v>0</v>
      </c>
      <c r="Q160" s="241">
        <v>0</v>
      </c>
      <c r="R160" s="241">
        <v>0</v>
      </c>
      <c r="S160" s="240"/>
      <c r="T160" s="242">
        <f t="shared" si="19"/>
        <v>9.9999999999999995E-7</v>
      </c>
      <c r="U160" s="122">
        <f t="shared" si="20"/>
        <v>0</v>
      </c>
      <c r="AC160" s="15"/>
      <c r="AD160" s="15"/>
      <c r="AE160" s="15"/>
      <c r="AF160" s="16"/>
    </row>
    <row r="161" spans="2:32" ht="15" x14ac:dyDescent="0.25">
      <c r="B161" s="236"/>
      <c r="C161" s="277"/>
      <c r="D161" s="238" t="str">
        <f t="shared" si="16"/>
        <v/>
      </c>
      <c r="E161" s="243">
        <f t="shared" si="17"/>
        <v>0</v>
      </c>
      <c r="F161" s="240">
        <v>9.9999999999999995E-7</v>
      </c>
      <c r="G161" s="241">
        <v>0</v>
      </c>
      <c r="H161" s="240">
        <v>0</v>
      </c>
      <c r="I161" s="30">
        <f t="shared" si="21"/>
        <v>0</v>
      </c>
      <c r="J161" s="241">
        <v>0</v>
      </c>
      <c r="K161" s="241">
        <v>0</v>
      </c>
      <c r="L161" s="241">
        <v>0</v>
      </c>
      <c r="M161" s="36">
        <f t="shared" si="18"/>
        <v>0</v>
      </c>
      <c r="N161" s="241">
        <v>0</v>
      </c>
      <c r="O161" s="241">
        <v>0</v>
      </c>
      <c r="P161" s="241">
        <v>0</v>
      </c>
      <c r="Q161" s="241">
        <v>0</v>
      </c>
      <c r="R161" s="241">
        <v>0</v>
      </c>
      <c r="S161" s="240"/>
      <c r="T161" s="242">
        <f t="shared" si="19"/>
        <v>9.9999999999999995E-7</v>
      </c>
      <c r="U161" s="122">
        <f t="shared" si="20"/>
        <v>0</v>
      </c>
      <c r="AC161" s="15"/>
      <c r="AD161" s="15"/>
      <c r="AE161" s="15"/>
      <c r="AF161" s="16"/>
    </row>
    <row r="162" spans="2:32" ht="15" x14ac:dyDescent="0.25">
      <c r="B162" s="236"/>
      <c r="C162" s="277"/>
      <c r="D162" s="238" t="str">
        <f t="shared" si="16"/>
        <v/>
      </c>
      <c r="E162" s="243">
        <f t="shared" si="17"/>
        <v>0</v>
      </c>
      <c r="F162" s="240">
        <v>9.9999999999999995E-7</v>
      </c>
      <c r="G162" s="241">
        <v>0</v>
      </c>
      <c r="H162" s="240">
        <v>0</v>
      </c>
      <c r="I162" s="30">
        <f t="shared" si="21"/>
        <v>0</v>
      </c>
      <c r="J162" s="241">
        <v>0</v>
      </c>
      <c r="K162" s="241">
        <v>0</v>
      </c>
      <c r="L162" s="241">
        <v>0</v>
      </c>
      <c r="M162" s="36">
        <f t="shared" si="18"/>
        <v>0</v>
      </c>
      <c r="N162" s="241">
        <v>0</v>
      </c>
      <c r="O162" s="241">
        <v>0</v>
      </c>
      <c r="P162" s="241">
        <v>0</v>
      </c>
      <c r="Q162" s="241">
        <v>0</v>
      </c>
      <c r="R162" s="241">
        <v>0</v>
      </c>
      <c r="S162" s="240"/>
      <c r="T162" s="242">
        <f t="shared" si="19"/>
        <v>9.9999999999999995E-7</v>
      </c>
      <c r="U162" s="122">
        <f t="shared" si="20"/>
        <v>0</v>
      </c>
      <c r="AC162" s="15"/>
      <c r="AD162" s="15"/>
      <c r="AE162" s="15"/>
      <c r="AF162" s="16"/>
    </row>
    <row r="163" spans="2:32" ht="15" x14ac:dyDescent="0.25">
      <c r="B163" s="236"/>
      <c r="C163" s="277"/>
      <c r="D163" s="238" t="str">
        <f t="shared" si="16"/>
        <v/>
      </c>
      <c r="E163" s="243">
        <f t="shared" si="17"/>
        <v>0</v>
      </c>
      <c r="F163" s="240">
        <v>9.9999999999999995E-7</v>
      </c>
      <c r="G163" s="241">
        <v>0</v>
      </c>
      <c r="H163" s="240">
        <v>0</v>
      </c>
      <c r="I163" s="30">
        <f t="shared" si="21"/>
        <v>0</v>
      </c>
      <c r="J163" s="241">
        <v>0</v>
      </c>
      <c r="K163" s="241">
        <v>0</v>
      </c>
      <c r="L163" s="241">
        <v>0</v>
      </c>
      <c r="M163" s="36">
        <f t="shared" si="18"/>
        <v>0</v>
      </c>
      <c r="N163" s="241">
        <v>0</v>
      </c>
      <c r="O163" s="241">
        <v>0</v>
      </c>
      <c r="P163" s="241">
        <v>0</v>
      </c>
      <c r="Q163" s="241">
        <v>0</v>
      </c>
      <c r="R163" s="241">
        <v>0</v>
      </c>
      <c r="S163" s="240"/>
      <c r="T163" s="242">
        <f t="shared" si="19"/>
        <v>9.9999999999999995E-7</v>
      </c>
      <c r="U163" s="122">
        <f t="shared" si="20"/>
        <v>0</v>
      </c>
      <c r="AC163" s="15"/>
      <c r="AD163" s="15"/>
      <c r="AE163" s="15"/>
      <c r="AF163" s="16"/>
    </row>
    <row r="164" spans="2:32" ht="15" x14ac:dyDescent="0.25">
      <c r="B164" s="236"/>
      <c r="C164" s="277"/>
      <c r="D164" s="238" t="str">
        <f t="shared" si="16"/>
        <v/>
      </c>
      <c r="E164" s="243">
        <f t="shared" si="17"/>
        <v>0</v>
      </c>
      <c r="F164" s="240">
        <v>9.9999999999999995E-7</v>
      </c>
      <c r="G164" s="241">
        <v>0</v>
      </c>
      <c r="H164" s="240">
        <v>0</v>
      </c>
      <c r="I164" s="30">
        <f t="shared" si="21"/>
        <v>0</v>
      </c>
      <c r="J164" s="241">
        <v>0</v>
      </c>
      <c r="K164" s="241">
        <v>0</v>
      </c>
      <c r="L164" s="241">
        <v>0</v>
      </c>
      <c r="M164" s="36">
        <f t="shared" si="18"/>
        <v>0</v>
      </c>
      <c r="N164" s="241">
        <v>0</v>
      </c>
      <c r="O164" s="241">
        <v>0</v>
      </c>
      <c r="P164" s="241">
        <v>0</v>
      </c>
      <c r="Q164" s="241">
        <v>0</v>
      </c>
      <c r="R164" s="241">
        <v>0</v>
      </c>
      <c r="S164" s="240"/>
      <c r="T164" s="242">
        <f t="shared" si="19"/>
        <v>9.9999999999999995E-7</v>
      </c>
      <c r="U164" s="122">
        <f t="shared" si="20"/>
        <v>0</v>
      </c>
      <c r="AC164" s="15"/>
      <c r="AD164" s="15"/>
      <c r="AE164" s="15"/>
      <c r="AF164" s="16"/>
    </row>
    <row r="165" spans="2:32" ht="15" x14ac:dyDescent="0.25">
      <c r="B165" s="236"/>
      <c r="C165" s="277"/>
      <c r="D165" s="238" t="str">
        <f t="shared" si="16"/>
        <v/>
      </c>
      <c r="E165" s="243">
        <f t="shared" si="17"/>
        <v>0</v>
      </c>
      <c r="F165" s="240">
        <v>9.9999999999999995E-7</v>
      </c>
      <c r="G165" s="241">
        <v>0</v>
      </c>
      <c r="H165" s="240">
        <v>0</v>
      </c>
      <c r="I165" s="30">
        <f t="shared" si="21"/>
        <v>0</v>
      </c>
      <c r="J165" s="241">
        <v>0</v>
      </c>
      <c r="K165" s="241">
        <v>0</v>
      </c>
      <c r="L165" s="241">
        <v>0</v>
      </c>
      <c r="M165" s="36">
        <f t="shared" si="18"/>
        <v>0</v>
      </c>
      <c r="N165" s="241">
        <v>0</v>
      </c>
      <c r="O165" s="241">
        <v>0</v>
      </c>
      <c r="P165" s="241">
        <v>0</v>
      </c>
      <c r="Q165" s="241">
        <v>0</v>
      </c>
      <c r="R165" s="241">
        <v>0</v>
      </c>
      <c r="S165" s="240"/>
      <c r="T165" s="242">
        <f t="shared" si="19"/>
        <v>9.9999999999999995E-7</v>
      </c>
      <c r="U165" s="122">
        <f t="shared" si="20"/>
        <v>0</v>
      </c>
      <c r="AC165" s="15"/>
      <c r="AD165" s="15"/>
      <c r="AE165" s="15"/>
      <c r="AF165" s="16"/>
    </row>
    <row r="166" spans="2:32" ht="15" x14ac:dyDescent="0.25">
      <c r="B166" s="236"/>
      <c r="C166" s="277"/>
      <c r="D166" s="238" t="str">
        <f t="shared" si="16"/>
        <v/>
      </c>
      <c r="E166" s="243">
        <f t="shared" si="17"/>
        <v>0</v>
      </c>
      <c r="F166" s="240">
        <v>9.9999999999999995E-7</v>
      </c>
      <c r="G166" s="241">
        <v>0</v>
      </c>
      <c r="H166" s="240">
        <v>0</v>
      </c>
      <c r="I166" s="30">
        <f t="shared" si="21"/>
        <v>0</v>
      </c>
      <c r="J166" s="241">
        <v>0</v>
      </c>
      <c r="K166" s="241">
        <v>0</v>
      </c>
      <c r="L166" s="241">
        <v>0</v>
      </c>
      <c r="M166" s="36">
        <f t="shared" si="18"/>
        <v>0</v>
      </c>
      <c r="N166" s="241">
        <v>0</v>
      </c>
      <c r="O166" s="241">
        <v>0</v>
      </c>
      <c r="P166" s="241">
        <v>0</v>
      </c>
      <c r="Q166" s="241">
        <v>0</v>
      </c>
      <c r="R166" s="241">
        <v>0</v>
      </c>
      <c r="S166" s="240"/>
      <c r="T166" s="242">
        <f>SUM(F166+G166+H166+J166+K166+L166+N166+O166+P166+Q166+R166)</f>
        <v>9.9999999999999995E-7</v>
      </c>
      <c r="U166" s="122">
        <f t="shared" si="20"/>
        <v>0</v>
      </c>
      <c r="AC166" s="15"/>
      <c r="AD166" s="15"/>
      <c r="AE166" s="15"/>
      <c r="AF166" s="16"/>
    </row>
    <row r="167" spans="2:32" ht="15" x14ac:dyDescent="0.25">
      <c r="B167" s="236"/>
      <c r="C167" s="277"/>
      <c r="D167" s="238" t="str">
        <f t="shared" si="16"/>
        <v/>
      </c>
      <c r="E167" s="243">
        <f t="shared" si="17"/>
        <v>0</v>
      </c>
      <c r="F167" s="240">
        <v>9.9999999999999995E-7</v>
      </c>
      <c r="G167" s="241">
        <v>0</v>
      </c>
      <c r="H167" s="240">
        <v>0</v>
      </c>
      <c r="I167" s="30">
        <f t="shared" si="21"/>
        <v>0</v>
      </c>
      <c r="J167" s="241">
        <v>0</v>
      </c>
      <c r="K167" s="241">
        <v>0</v>
      </c>
      <c r="L167" s="241">
        <v>0</v>
      </c>
      <c r="M167" s="36">
        <f t="shared" si="18"/>
        <v>0</v>
      </c>
      <c r="N167" s="241">
        <v>0</v>
      </c>
      <c r="O167" s="241">
        <v>0</v>
      </c>
      <c r="P167" s="241">
        <v>0</v>
      </c>
      <c r="Q167" s="241">
        <v>0</v>
      </c>
      <c r="R167" s="241">
        <v>0</v>
      </c>
      <c r="S167" s="240"/>
      <c r="T167" s="242">
        <f t="shared" ref="T167" si="22">SUM(F167+G167+H167+J167+K167+L167+N167+O167+P167+Q167+R167)</f>
        <v>9.9999999999999995E-7</v>
      </c>
      <c r="U167" s="122">
        <f t="shared" si="20"/>
        <v>0</v>
      </c>
      <c r="AC167" s="15"/>
      <c r="AD167" s="15"/>
      <c r="AE167" s="15"/>
      <c r="AF167" s="16"/>
    </row>
    <row r="168" spans="2:32" ht="15" x14ac:dyDescent="0.25">
      <c r="B168" s="236"/>
      <c r="C168" s="277"/>
      <c r="D168" s="238" t="str">
        <f t="shared" si="16"/>
        <v/>
      </c>
      <c r="E168" s="243">
        <f t="shared" si="17"/>
        <v>0</v>
      </c>
      <c r="F168" s="240">
        <v>9.9999999999999995E-7</v>
      </c>
      <c r="G168" s="241">
        <v>0</v>
      </c>
      <c r="H168" s="240">
        <v>0</v>
      </c>
      <c r="I168" s="30">
        <f t="shared" si="21"/>
        <v>0</v>
      </c>
      <c r="J168" s="241">
        <v>0</v>
      </c>
      <c r="K168" s="241">
        <v>0</v>
      </c>
      <c r="L168" s="241">
        <v>0</v>
      </c>
      <c r="M168" s="36">
        <f t="shared" si="18"/>
        <v>0</v>
      </c>
      <c r="N168" s="241">
        <v>0</v>
      </c>
      <c r="O168" s="241">
        <v>0</v>
      </c>
      <c r="P168" s="241">
        <v>0</v>
      </c>
      <c r="Q168" s="241">
        <v>0</v>
      </c>
      <c r="R168" s="241">
        <v>0</v>
      </c>
      <c r="S168" s="240"/>
      <c r="T168" s="242">
        <f>SUM(F168+G168+H168+J168+K168+L168+N168+O168+P168+Q168+R168)</f>
        <v>9.9999999999999995E-7</v>
      </c>
      <c r="U168" s="122">
        <f t="shared" si="20"/>
        <v>0</v>
      </c>
      <c r="AC168" s="15"/>
      <c r="AD168" s="15"/>
      <c r="AE168" s="15"/>
      <c r="AF168" s="16"/>
    </row>
    <row r="169" spans="2:32" ht="15" x14ac:dyDescent="0.25">
      <c r="B169" s="236"/>
      <c r="C169" s="277"/>
      <c r="D169" s="238" t="str">
        <f t="shared" si="16"/>
        <v/>
      </c>
      <c r="E169" s="243">
        <f t="shared" si="17"/>
        <v>0</v>
      </c>
      <c r="F169" s="240">
        <v>9.9999999999999995E-7</v>
      </c>
      <c r="G169" s="241">
        <v>0</v>
      </c>
      <c r="H169" s="240">
        <v>0</v>
      </c>
      <c r="I169" s="30">
        <f t="shared" si="21"/>
        <v>0</v>
      </c>
      <c r="J169" s="241">
        <v>0</v>
      </c>
      <c r="K169" s="241">
        <v>0</v>
      </c>
      <c r="L169" s="241">
        <v>0</v>
      </c>
      <c r="M169" s="36">
        <f t="shared" si="18"/>
        <v>0</v>
      </c>
      <c r="N169" s="241">
        <v>0</v>
      </c>
      <c r="O169" s="241">
        <v>0</v>
      </c>
      <c r="P169" s="241">
        <v>0</v>
      </c>
      <c r="Q169" s="241">
        <v>0</v>
      </c>
      <c r="R169" s="241">
        <v>0</v>
      </c>
      <c r="S169" s="240"/>
      <c r="T169" s="242">
        <f t="shared" ref="T169:T174" si="23">SUM(F169+G169+H169+J169+K169+L169+N169+O169+P169+Q169+R169)</f>
        <v>9.9999999999999995E-7</v>
      </c>
      <c r="U169" s="122">
        <f t="shared" si="20"/>
        <v>0</v>
      </c>
      <c r="AC169" s="15"/>
      <c r="AD169" s="15"/>
      <c r="AE169" s="15"/>
      <c r="AF169" s="16"/>
    </row>
    <row r="170" spans="2:32" ht="15" x14ac:dyDescent="0.25">
      <c r="B170" s="236"/>
      <c r="C170" s="277"/>
      <c r="D170" s="238" t="str">
        <f t="shared" si="16"/>
        <v/>
      </c>
      <c r="E170" s="243">
        <f t="shared" si="17"/>
        <v>0</v>
      </c>
      <c r="F170" s="240">
        <v>9.9999999999999995E-7</v>
      </c>
      <c r="G170" s="241">
        <v>0</v>
      </c>
      <c r="H170" s="240">
        <v>0</v>
      </c>
      <c r="I170" s="30">
        <f t="shared" si="21"/>
        <v>0</v>
      </c>
      <c r="J170" s="241">
        <v>0</v>
      </c>
      <c r="K170" s="241">
        <v>0</v>
      </c>
      <c r="L170" s="241">
        <v>0</v>
      </c>
      <c r="M170" s="36">
        <f t="shared" si="18"/>
        <v>0</v>
      </c>
      <c r="N170" s="241">
        <v>0</v>
      </c>
      <c r="O170" s="241">
        <v>0</v>
      </c>
      <c r="P170" s="241">
        <v>0</v>
      </c>
      <c r="Q170" s="241">
        <v>0</v>
      </c>
      <c r="R170" s="241">
        <v>0</v>
      </c>
      <c r="S170" s="240"/>
      <c r="T170" s="242">
        <f t="shared" si="23"/>
        <v>9.9999999999999995E-7</v>
      </c>
      <c r="U170" s="122">
        <f t="shared" si="20"/>
        <v>0</v>
      </c>
      <c r="AC170" s="15"/>
      <c r="AD170" s="15"/>
      <c r="AE170" s="15"/>
      <c r="AF170" s="16"/>
    </row>
    <row r="171" spans="2:32" ht="15" x14ac:dyDescent="0.25">
      <c r="B171" s="236"/>
      <c r="C171" s="277"/>
      <c r="D171" s="238" t="str">
        <f t="shared" si="16"/>
        <v/>
      </c>
      <c r="E171" s="243">
        <f t="shared" si="17"/>
        <v>0</v>
      </c>
      <c r="F171" s="240">
        <v>9.9999999999999995E-7</v>
      </c>
      <c r="G171" s="241">
        <v>0</v>
      </c>
      <c r="H171" s="240">
        <v>0</v>
      </c>
      <c r="I171" s="30">
        <f t="shared" si="21"/>
        <v>0</v>
      </c>
      <c r="J171" s="241">
        <v>0</v>
      </c>
      <c r="K171" s="241">
        <v>0</v>
      </c>
      <c r="L171" s="241">
        <v>0</v>
      </c>
      <c r="M171" s="36">
        <f t="shared" si="18"/>
        <v>0</v>
      </c>
      <c r="N171" s="241">
        <v>0</v>
      </c>
      <c r="O171" s="241">
        <v>0</v>
      </c>
      <c r="P171" s="241">
        <v>0</v>
      </c>
      <c r="Q171" s="241">
        <v>0</v>
      </c>
      <c r="R171" s="241">
        <v>0</v>
      </c>
      <c r="S171" s="240"/>
      <c r="T171" s="242">
        <f t="shared" si="23"/>
        <v>9.9999999999999995E-7</v>
      </c>
      <c r="U171" s="122">
        <f t="shared" si="20"/>
        <v>0</v>
      </c>
      <c r="AC171" s="15"/>
      <c r="AD171" s="15"/>
      <c r="AE171" s="15"/>
      <c r="AF171" s="16"/>
    </row>
    <row r="172" spans="2:32" ht="15" x14ac:dyDescent="0.25">
      <c r="B172" s="236"/>
      <c r="C172" s="277"/>
      <c r="D172" s="238" t="str">
        <f t="shared" si="16"/>
        <v/>
      </c>
      <c r="E172" s="243">
        <f t="shared" si="17"/>
        <v>0</v>
      </c>
      <c r="F172" s="240">
        <v>9.9999999999999995E-7</v>
      </c>
      <c r="G172" s="241">
        <v>0</v>
      </c>
      <c r="H172" s="240">
        <v>0</v>
      </c>
      <c r="I172" s="30">
        <f t="shared" si="21"/>
        <v>0</v>
      </c>
      <c r="J172" s="241">
        <v>0</v>
      </c>
      <c r="K172" s="241">
        <v>0</v>
      </c>
      <c r="L172" s="241">
        <v>0</v>
      </c>
      <c r="M172" s="36">
        <f t="shared" si="18"/>
        <v>0</v>
      </c>
      <c r="N172" s="241">
        <v>0</v>
      </c>
      <c r="O172" s="241">
        <v>0</v>
      </c>
      <c r="P172" s="241">
        <v>0</v>
      </c>
      <c r="Q172" s="241">
        <v>0</v>
      </c>
      <c r="R172" s="241">
        <v>0</v>
      </c>
      <c r="S172" s="240"/>
      <c r="T172" s="242">
        <f t="shared" si="23"/>
        <v>9.9999999999999995E-7</v>
      </c>
      <c r="U172" s="122">
        <f t="shared" si="20"/>
        <v>0</v>
      </c>
      <c r="AC172" s="15"/>
      <c r="AD172" s="15"/>
      <c r="AE172" s="15"/>
      <c r="AF172" s="16"/>
    </row>
    <row r="173" spans="2:32" ht="15" x14ac:dyDescent="0.25">
      <c r="B173" s="236"/>
      <c r="C173" s="277"/>
      <c r="D173" s="238" t="str">
        <f t="shared" si="16"/>
        <v/>
      </c>
      <c r="E173" s="243">
        <f t="shared" si="17"/>
        <v>0</v>
      </c>
      <c r="F173" s="240">
        <v>9.9999999999999995E-7</v>
      </c>
      <c r="G173" s="241">
        <v>0</v>
      </c>
      <c r="H173" s="240">
        <v>0</v>
      </c>
      <c r="I173" s="30">
        <f t="shared" si="21"/>
        <v>0</v>
      </c>
      <c r="J173" s="241">
        <v>0</v>
      </c>
      <c r="K173" s="241">
        <v>0</v>
      </c>
      <c r="L173" s="241">
        <v>0</v>
      </c>
      <c r="M173" s="36">
        <f t="shared" si="18"/>
        <v>0</v>
      </c>
      <c r="N173" s="241">
        <v>0</v>
      </c>
      <c r="O173" s="241">
        <v>0</v>
      </c>
      <c r="P173" s="241">
        <v>0</v>
      </c>
      <c r="Q173" s="241">
        <v>0</v>
      </c>
      <c r="R173" s="241">
        <v>0</v>
      </c>
      <c r="S173" s="240"/>
      <c r="T173" s="242">
        <f t="shared" si="23"/>
        <v>9.9999999999999995E-7</v>
      </c>
      <c r="U173" s="122">
        <f t="shared" si="20"/>
        <v>0</v>
      </c>
      <c r="AC173" s="15"/>
      <c r="AD173" s="15"/>
      <c r="AE173" s="15"/>
      <c r="AF173" s="16"/>
    </row>
    <row r="174" spans="2:32" ht="15" x14ac:dyDescent="0.25">
      <c r="B174" s="236"/>
      <c r="C174" s="277"/>
      <c r="D174" s="238" t="str">
        <f t="shared" si="16"/>
        <v/>
      </c>
      <c r="E174" s="243">
        <f t="shared" si="17"/>
        <v>0</v>
      </c>
      <c r="F174" s="240">
        <v>9.9999999999999995E-7</v>
      </c>
      <c r="G174" s="241">
        <v>0</v>
      </c>
      <c r="H174" s="240">
        <v>0</v>
      </c>
      <c r="I174" s="30">
        <f t="shared" si="21"/>
        <v>0</v>
      </c>
      <c r="J174" s="241">
        <v>0</v>
      </c>
      <c r="K174" s="241">
        <v>0</v>
      </c>
      <c r="L174" s="241">
        <v>0</v>
      </c>
      <c r="M174" s="36">
        <f t="shared" si="18"/>
        <v>0</v>
      </c>
      <c r="N174" s="241">
        <v>0</v>
      </c>
      <c r="O174" s="241">
        <v>0</v>
      </c>
      <c r="P174" s="241">
        <v>0</v>
      </c>
      <c r="Q174" s="241">
        <v>0</v>
      </c>
      <c r="R174" s="241">
        <v>0</v>
      </c>
      <c r="S174" s="240"/>
      <c r="T174" s="242">
        <f t="shared" si="23"/>
        <v>9.9999999999999995E-7</v>
      </c>
      <c r="U174" s="122">
        <f t="shared" si="20"/>
        <v>0</v>
      </c>
    </row>
    <row r="175" spans="2:32" ht="13.5" thickBot="1" x14ac:dyDescent="0.3">
      <c r="B175" s="88" t="s">
        <v>205</v>
      </c>
      <c r="C175" s="89">
        <f>SUM(C152:C174)</f>
        <v>0</v>
      </c>
      <c r="D175" s="90"/>
      <c r="E175" s="32">
        <f>SUM(E152:E174)</f>
        <v>0</v>
      </c>
      <c r="F175" s="33">
        <f>SUM(F152:F174)</f>
        <v>2.3000000000000007E-5</v>
      </c>
      <c r="G175" s="55">
        <f>SUM(G152:G174)</f>
        <v>0</v>
      </c>
      <c r="H175" s="55">
        <f>SUM(H152:H174)</f>
        <v>0</v>
      </c>
      <c r="I175" s="58"/>
      <c r="J175" s="55">
        <f>SUM(J152:J174)</f>
        <v>0</v>
      </c>
      <c r="K175" s="55">
        <f>SUM(K152:K174)</f>
        <v>0</v>
      </c>
      <c r="L175" s="55">
        <f>SUM(L152:L174)</f>
        <v>0</v>
      </c>
      <c r="M175" s="56"/>
      <c r="N175" s="55">
        <f>SUM(N152:N174)</f>
        <v>0</v>
      </c>
      <c r="O175" s="55">
        <f>SUM(O152:O174)</f>
        <v>0</v>
      </c>
      <c r="P175" s="55">
        <f>SUM(P152:P174)</f>
        <v>0</v>
      </c>
      <c r="Q175" s="55">
        <f>SUM(Q152:Q174)</f>
        <v>0</v>
      </c>
      <c r="R175" s="55">
        <f>SUM(R152:R174)</f>
        <v>0</v>
      </c>
      <c r="S175" s="55"/>
      <c r="T175" s="57">
        <f>SUM(T152:T174)</f>
        <v>2.3000000000000007E-5</v>
      </c>
      <c r="U175" s="122">
        <f t="shared" si="20"/>
        <v>0</v>
      </c>
    </row>
    <row r="176" spans="2:32" ht="13.5" thickBot="1" x14ac:dyDescent="0.3">
      <c r="B176" s="244"/>
      <c r="C176" s="246"/>
      <c r="D176" s="245"/>
      <c r="E176" s="245"/>
      <c r="F176" s="245"/>
      <c r="G176" s="245"/>
      <c r="H176" s="245"/>
      <c r="I176" s="245"/>
      <c r="J176" s="245"/>
      <c r="K176" s="245"/>
      <c r="L176" s="245"/>
      <c r="M176" s="245"/>
      <c r="N176" s="245"/>
      <c r="O176" s="245"/>
      <c r="P176" s="245"/>
      <c r="Q176" s="245"/>
      <c r="R176" s="245"/>
      <c r="S176" s="245"/>
      <c r="T176" s="247"/>
    </row>
    <row r="177" spans="2:20" x14ac:dyDescent="0.25">
      <c r="B177" s="463" t="s">
        <v>55</v>
      </c>
      <c r="C177" s="464"/>
      <c r="D177" s="464"/>
      <c r="E177" s="464"/>
      <c r="F177" s="464"/>
      <c r="G177" s="464"/>
      <c r="H177" s="464"/>
      <c r="I177" s="464"/>
      <c r="J177" s="464"/>
      <c r="K177" s="464"/>
      <c r="L177" s="464"/>
      <c r="M177" s="464"/>
      <c r="N177" s="464"/>
      <c r="O177" s="464"/>
      <c r="P177" s="464"/>
      <c r="Q177" s="464"/>
      <c r="R177" s="464"/>
      <c r="S177" s="512"/>
      <c r="T177" s="61" t="s">
        <v>200</v>
      </c>
    </row>
    <row r="178" spans="2:20" x14ac:dyDescent="0.25">
      <c r="B178" s="278"/>
      <c r="C178" s="513"/>
      <c r="D178" s="514"/>
      <c r="E178" s="514"/>
      <c r="F178" s="514"/>
      <c r="G178" s="514"/>
      <c r="H178" s="514"/>
      <c r="I178" s="514"/>
      <c r="J178" s="514"/>
      <c r="K178" s="514"/>
      <c r="L178" s="514"/>
      <c r="M178" s="514"/>
      <c r="N178" s="514"/>
      <c r="O178" s="514"/>
      <c r="P178" s="514"/>
      <c r="Q178" s="514"/>
      <c r="R178" s="514"/>
      <c r="S178" s="514"/>
      <c r="T178" s="248">
        <v>0</v>
      </c>
    </row>
    <row r="179" spans="2:20" x14ac:dyDescent="0.25">
      <c r="B179" s="278"/>
      <c r="C179" s="507"/>
      <c r="D179" s="508"/>
      <c r="E179" s="508"/>
      <c r="F179" s="508"/>
      <c r="G179" s="508"/>
      <c r="H179" s="508"/>
      <c r="I179" s="508"/>
      <c r="J179" s="508"/>
      <c r="K179" s="508"/>
      <c r="L179" s="508"/>
      <c r="M179" s="508"/>
      <c r="N179" s="508"/>
      <c r="O179" s="508"/>
      <c r="P179" s="508"/>
      <c r="Q179" s="508"/>
      <c r="R179" s="508"/>
      <c r="S179" s="508"/>
      <c r="T179" s="248">
        <v>0</v>
      </c>
    </row>
    <row r="180" spans="2:20" x14ac:dyDescent="0.25">
      <c r="B180" s="278"/>
      <c r="C180" s="507"/>
      <c r="D180" s="508"/>
      <c r="E180" s="508"/>
      <c r="F180" s="508"/>
      <c r="G180" s="508"/>
      <c r="H180" s="508"/>
      <c r="I180" s="508"/>
      <c r="J180" s="508"/>
      <c r="K180" s="508"/>
      <c r="L180" s="508"/>
      <c r="M180" s="508"/>
      <c r="N180" s="508"/>
      <c r="O180" s="508"/>
      <c r="P180" s="508"/>
      <c r="Q180" s="508"/>
      <c r="R180" s="508"/>
      <c r="S180" s="508"/>
      <c r="T180" s="248">
        <v>0</v>
      </c>
    </row>
    <row r="181" spans="2:20" x14ac:dyDescent="0.25">
      <c r="B181" s="278"/>
      <c r="C181" s="507"/>
      <c r="D181" s="508"/>
      <c r="E181" s="508"/>
      <c r="F181" s="508"/>
      <c r="G181" s="508"/>
      <c r="H181" s="508"/>
      <c r="I181" s="508"/>
      <c r="J181" s="508"/>
      <c r="K181" s="508"/>
      <c r="L181" s="508"/>
      <c r="M181" s="508"/>
      <c r="N181" s="508"/>
      <c r="O181" s="508"/>
      <c r="P181" s="508"/>
      <c r="Q181" s="508"/>
      <c r="R181" s="508"/>
      <c r="S181" s="508"/>
      <c r="T181" s="248">
        <v>0</v>
      </c>
    </row>
    <row r="182" spans="2:20" x14ac:dyDescent="0.25">
      <c r="B182" s="278"/>
      <c r="C182" s="507"/>
      <c r="D182" s="508"/>
      <c r="E182" s="508"/>
      <c r="F182" s="508"/>
      <c r="G182" s="508"/>
      <c r="H182" s="508"/>
      <c r="I182" s="508"/>
      <c r="J182" s="508"/>
      <c r="K182" s="508"/>
      <c r="L182" s="508"/>
      <c r="M182" s="508"/>
      <c r="N182" s="508"/>
      <c r="O182" s="508"/>
      <c r="P182" s="508"/>
      <c r="Q182" s="508"/>
      <c r="R182" s="508"/>
      <c r="S182" s="508"/>
      <c r="T182" s="248">
        <v>0</v>
      </c>
    </row>
    <row r="183" spans="2:20" x14ac:dyDescent="0.25">
      <c r="B183" s="278"/>
      <c r="C183" s="507"/>
      <c r="D183" s="508"/>
      <c r="E183" s="508"/>
      <c r="F183" s="508"/>
      <c r="G183" s="508"/>
      <c r="H183" s="508"/>
      <c r="I183" s="508"/>
      <c r="J183" s="508"/>
      <c r="K183" s="508"/>
      <c r="L183" s="508"/>
      <c r="M183" s="508"/>
      <c r="N183" s="508"/>
      <c r="O183" s="508"/>
      <c r="P183" s="508"/>
      <c r="Q183" s="508"/>
      <c r="R183" s="508"/>
      <c r="S183" s="508"/>
      <c r="T183" s="248">
        <v>0</v>
      </c>
    </row>
    <row r="184" spans="2:20" x14ac:dyDescent="0.25">
      <c r="B184" s="278"/>
      <c r="C184" s="507"/>
      <c r="D184" s="508"/>
      <c r="E184" s="508"/>
      <c r="F184" s="508"/>
      <c r="G184" s="508"/>
      <c r="H184" s="508"/>
      <c r="I184" s="508"/>
      <c r="J184" s="508"/>
      <c r="K184" s="508"/>
      <c r="L184" s="508"/>
      <c r="M184" s="508"/>
      <c r="N184" s="508"/>
      <c r="O184" s="508"/>
      <c r="P184" s="508"/>
      <c r="Q184" s="508"/>
      <c r="R184" s="508"/>
      <c r="S184" s="508"/>
      <c r="T184" s="248">
        <v>0</v>
      </c>
    </row>
    <row r="185" spans="2:20" x14ac:dyDescent="0.25">
      <c r="B185" s="278"/>
      <c r="C185" s="507"/>
      <c r="D185" s="508"/>
      <c r="E185" s="508"/>
      <c r="F185" s="508"/>
      <c r="G185" s="508"/>
      <c r="H185" s="508"/>
      <c r="I185" s="508"/>
      <c r="J185" s="508"/>
      <c r="K185" s="508"/>
      <c r="L185" s="508"/>
      <c r="M185" s="508"/>
      <c r="N185" s="508"/>
      <c r="O185" s="508"/>
      <c r="P185" s="508"/>
      <c r="Q185" s="508"/>
      <c r="R185" s="508"/>
      <c r="S185" s="508"/>
      <c r="T185" s="248">
        <v>0</v>
      </c>
    </row>
    <row r="186" spans="2:20" x14ac:dyDescent="0.25">
      <c r="B186" s="278"/>
      <c r="C186" s="507"/>
      <c r="D186" s="508"/>
      <c r="E186" s="508"/>
      <c r="F186" s="508"/>
      <c r="G186" s="508"/>
      <c r="H186" s="508"/>
      <c r="I186" s="508"/>
      <c r="J186" s="508"/>
      <c r="K186" s="508"/>
      <c r="L186" s="508"/>
      <c r="M186" s="508"/>
      <c r="N186" s="508"/>
      <c r="O186" s="508"/>
      <c r="P186" s="508"/>
      <c r="Q186" s="508"/>
      <c r="R186" s="508"/>
      <c r="S186" s="508"/>
      <c r="T186" s="248">
        <v>0</v>
      </c>
    </row>
    <row r="187" spans="2:20" x14ac:dyDescent="0.25">
      <c r="B187" s="278"/>
      <c r="C187" s="519"/>
      <c r="D187" s="520"/>
      <c r="E187" s="520"/>
      <c r="F187" s="520"/>
      <c r="G187" s="520"/>
      <c r="H187" s="520"/>
      <c r="I187" s="520"/>
      <c r="J187" s="520"/>
      <c r="K187" s="520"/>
      <c r="L187" s="520"/>
      <c r="M187" s="520"/>
      <c r="N187" s="520"/>
      <c r="O187" s="520"/>
      <c r="P187" s="520"/>
      <c r="Q187" s="520"/>
      <c r="R187" s="520"/>
      <c r="S187" s="520"/>
      <c r="T187" s="248">
        <v>0</v>
      </c>
    </row>
    <row r="188" spans="2:20" ht="13.5" thickBot="1" x14ac:dyDescent="0.3">
      <c r="B188" s="60" t="s">
        <v>206</v>
      </c>
      <c r="C188" s="279"/>
      <c r="D188" s="250"/>
      <c r="E188" s="250"/>
      <c r="F188" s="250"/>
      <c r="G188" s="250"/>
      <c r="H188" s="250"/>
      <c r="I188" s="250"/>
      <c r="J188" s="250"/>
      <c r="K188" s="250"/>
      <c r="L188" s="250"/>
      <c r="M188" s="250"/>
      <c r="N188" s="250"/>
      <c r="O188" s="250"/>
      <c r="P188" s="250"/>
      <c r="Q188" s="250"/>
      <c r="R188" s="250"/>
      <c r="S188" s="250"/>
      <c r="T188" s="35">
        <f>SUM(T178:T187)</f>
        <v>0</v>
      </c>
    </row>
    <row r="189" spans="2:20" ht="13.5" thickBot="1" x14ac:dyDescent="0.3">
      <c r="B189" s="74"/>
      <c r="C189" s="75"/>
      <c r="D189" s="245"/>
      <c r="E189" s="245"/>
      <c r="F189" s="245"/>
      <c r="G189" s="245"/>
      <c r="H189" s="245"/>
      <c r="I189" s="245"/>
      <c r="J189" s="245"/>
      <c r="K189" s="245"/>
      <c r="L189" s="245"/>
      <c r="M189" s="245"/>
      <c r="N189" s="245"/>
      <c r="O189" s="245"/>
      <c r="P189" s="245"/>
      <c r="Q189" s="245"/>
      <c r="R189" s="245"/>
      <c r="S189" s="245"/>
      <c r="T189" s="247"/>
    </row>
    <row r="190" spans="2:20" ht="39.6" customHeight="1" x14ac:dyDescent="0.25">
      <c r="B190" s="497" t="s">
        <v>211</v>
      </c>
      <c r="C190" s="498"/>
      <c r="D190" s="498"/>
      <c r="E190" s="498"/>
      <c r="F190" s="498"/>
      <c r="G190" s="498"/>
      <c r="H190" s="498"/>
      <c r="I190" s="498"/>
      <c r="J190" s="498"/>
      <c r="K190" s="498"/>
      <c r="L190" s="498"/>
      <c r="M190" s="498"/>
      <c r="N190" s="498"/>
      <c r="O190" s="499"/>
      <c r="P190" s="59" t="s">
        <v>56</v>
      </c>
      <c r="Q190" s="59" t="s">
        <v>209</v>
      </c>
      <c r="R190" s="59" t="s">
        <v>57</v>
      </c>
      <c r="S190" s="67" t="s">
        <v>245</v>
      </c>
      <c r="T190" s="61" t="s">
        <v>200</v>
      </c>
    </row>
    <row r="191" spans="2:20" x14ac:dyDescent="0.25">
      <c r="B191" s="236"/>
      <c r="C191" s="568"/>
      <c r="D191" s="569"/>
      <c r="E191" s="569"/>
      <c r="F191" s="569"/>
      <c r="G191" s="569"/>
      <c r="H191" s="569"/>
      <c r="I191" s="569"/>
      <c r="J191" s="569"/>
      <c r="K191" s="569"/>
      <c r="L191" s="569"/>
      <c r="M191" s="569"/>
      <c r="N191" s="569"/>
      <c r="O191" s="570"/>
      <c r="P191" s="240"/>
      <c r="Q191" s="334">
        <v>0</v>
      </c>
      <c r="R191" s="277"/>
      <c r="S191" s="240">
        <v>0</v>
      </c>
      <c r="T191" s="242" t="str">
        <f t="shared" ref="T191:T200" si="24">IF(P191="Purchase",Q191/R191,IF(P191="Rental",S191,IF(Q191+R191+S191&gt;0,"error","")))</f>
        <v/>
      </c>
    </row>
    <row r="192" spans="2:20" x14ac:dyDescent="0.25">
      <c r="B192" s="236"/>
      <c r="C192" s="561"/>
      <c r="D192" s="483"/>
      <c r="E192" s="483"/>
      <c r="F192" s="483"/>
      <c r="G192" s="483"/>
      <c r="H192" s="483"/>
      <c r="I192" s="483"/>
      <c r="J192" s="483"/>
      <c r="K192" s="483"/>
      <c r="L192" s="483"/>
      <c r="M192" s="483"/>
      <c r="N192" s="483"/>
      <c r="O192" s="562"/>
      <c r="P192" s="240"/>
      <c r="Q192" s="334">
        <v>0</v>
      </c>
      <c r="R192" s="277"/>
      <c r="S192" s="240">
        <v>0</v>
      </c>
      <c r="T192" s="242" t="str">
        <f t="shared" si="24"/>
        <v/>
      </c>
    </row>
    <row r="193" spans="2:20" x14ac:dyDescent="0.25">
      <c r="B193" s="236"/>
      <c r="C193" s="561"/>
      <c r="D193" s="483"/>
      <c r="E193" s="483"/>
      <c r="F193" s="483"/>
      <c r="G193" s="483"/>
      <c r="H193" s="483"/>
      <c r="I193" s="483"/>
      <c r="J193" s="483"/>
      <c r="K193" s="483"/>
      <c r="L193" s="483"/>
      <c r="M193" s="483"/>
      <c r="N193" s="483"/>
      <c r="O193" s="562"/>
      <c r="P193" s="240"/>
      <c r="Q193" s="334">
        <v>0</v>
      </c>
      <c r="R193" s="277"/>
      <c r="S193" s="240">
        <v>0</v>
      </c>
      <c r="T193" s="242" t="str">
        <f t="shared" si="24"/>
        <v/>
      </c>
    </row>
    <row r="194" spans="2:20" x14ac:dyDescent="0.25">
      <c r="B194" s="236"/>
      <c r="C194" s="561"/>
      <c r="D194" s="483"/>
      <c r="E194" s="483"/>
      <c r="F194" s="483"/>
      <c r="G194" s="483"/>
      <c r="H194" s="483"/>
      <c r="I194" s="483"/>
      <c r="J194" s="483"/>
      <c r="K194" s="483"/>
      <c r="L194" s="483"/>
      <c r="M194" s="483"/>
      <c r="N194" s="483"/>
      <c r="O194" s="562"/>
      <c r="P194" s="240"/>
      <c r="Q194" s="334">
        <v>0</v>
      </c>
      <c r="R194" s="277"/>
      <c r="S194" s="240">
        <v>0</v>
      </c>
      <c r="T194" s="242" t="str">
        <f t="shared" si="24"/>
        <v/>
      </c>
    </row>
    <row r="195" spans="2:20" x14ac:dyDescent="0.25">
      <c r="B195" s="236"/>
      <c r="C195" s="561"/>
      <c r="D195" s="483"/>
      <c r="E195" s="483"/>
      <c r="F195" s="483"/>
      <c r="G195" s="483"/>
      <c r="H195" s="483"/>
      <c r="I195" s="483"/>
      <c r="J195" s="483"/>
      <c r="K195" s="483"/>
      <c r="L195" s="483"/>
      <c r="M195" s="483"/>
      <c r="N195" s="483"/>
      <c r="O195" s="562"/>
      <c r="P195" s="240"/>
      <c r="Q195" s="334">
        <v>0</v>
      </c>
      <c r="R195" s="277"/>
      <c r="S195" s="240">
        <v>0</v>
      </c>
      <c r="T195" s="242" t="str">
        <f t="shared" si="24"/>
        <v/>
      </c>
    </row>
    <row r="196" spans="2:20" x14ac:dyDescent="0.25">
      <c r="B196" s="236"/>
      <c r="C196" s="561"/>
      <c r="D196" s="483"/>
      <c r="E196" s="483"/>
      <c r="F196" s="483"/>
      <c r="G196" s="483"/>
      <c r="H196" s="483"/>
      <c r="I196" s="483"/>
      <c r="J196" s="483"/>
      <c r="K196" s="483"/>
      <c r="L196" s="483"/>
      <c r="M196" s="483"/>
      <c r="N196" s="483"/>
      <c r="O196" s="562"/>
      <c r="P196" s="240"/>
      <c r="Q196" s="334">
        <v>0</v>
      </c>
      <c r="R196" s="277"/>
      <c r="S196" s="240">
        <v>0</v>
      </c>
      <c r="T196" s="242" t="str">
        <f t="shared" si="24"/>
        <v/>
      </c>
    </row>
    <row r="197" spans="2:20" x14ac:dyDescent="0.25">
      <c r="B197" s="236"/>
      <c r="C197" s="561"/>
      <c r="D197" s="483"/>
      <c r="E197" s="483"/>
      <c r="F197" s="483"/>
      <c r="G197" s="483"/>
      <c r="H197" s="483"/>
      <c r="I197" s="483"/>
      <c r="J197" s="483"/>
      <c r="K197" s="483"/>
      <c r="L197" s="483"/>
      <c r="M197" s="483"/>
      <c r="N197" s="483"/>
      <c r="O197" s="562"/>
      <c r="P197" s="240"/>
      <c r="Q197" s="334">
        <v>0</v>
      </c>
      <c r="R197" s="277"/>
      <c r="S197" s="240">
        <v>0</v>
      </c>
      <c r="T197" s="242" t="str">
        <f t="shared" si="24"/>
        <v/>
      </c>
    </row>
    <row r="198" spans="2:20" x14ac:dyDescent="0.25">
      <c r="B198" s="236"/>
      <c r="C198" s="561"/>
      <c r="D198" s="483"/>
      <c r="E198" s="483"/>
      <c r="F198" s="483"/>
      <c r="G198" s="483"/>
      <c r="H198" s="483"/>
      <c r="I198" s="483"/>
      <c r="J198" s="483"/>
      <c r="K198" s="483"/>
      <c r="L198" s="483"/>
      <c r="M198" s="483"/>
      <c r="N198" s="483"/>
      <c r="O198" s="562"/>
      <c r="P198" s="240"/>
      <c r="Q198" s="334">
        <v>0</v>
      </c>
      <c r="R198" s="277"/>
      <c r="S198" s="240">
        <v>0</v>
      </c>
      <c r="T198" s="242" t="str">
        <f t="shared" si="24"/>
        <v/>
      </c>
    </row>
    <row r="199" spans="2:20" x14ac:dyDescent="0.25">
      <c r="B199" s="236"/>
      <c r="C199" s="561"/>
      <c r="D199" s="483"/>
      <c r="E199" s="483"/>
      <c r="F199" s="483"/>
      <c r="G199" s="483"/>
      <c r="H199" s="483"/>
      <c r="I199" s="483"/>
      <c r="J199" s="483"/>
      <c r="K199" s="483"/>
      <c r="L199" s="483"/>
      <c r="M199" s="483"/>
      <c r="N199" s="483"/>
      <c r="O199" s="562"/>
      <c r="P199" s="240"/>
      <c r="Q199" s="334">
        <v>0</v>
      </c>
      <c r="R199" s="277"/>
      <c r="S199" s="240">
        <v>0</v>
      </c>
      <c r="T199" s="242" t="str">
        <f t="shared" si="24"/>
        <v/>
      </c>
    </row>
    <row r="200" spans="2:20" x14ac:dyDescent="0.25">
      <c r="B200" s="236"/>
      <c r="C200" s="563"/>
      <c r="D200" s="564"/>
      <c r="E200" s="564"/>
      <c r="F200" s="564"/>
      <c r="G200" s="564"/>
      <c r="H200" s="564"/>
      <c r="I200" s="564"/>
      <c r="J200" s="564"/>
      <c r="K200" s="564"/>
      <c r="L200" s="564"/>
      <c r="M200" s="564"/>
      <c r="N200" s="564"/>
      <c r="O200" s="565"/>
      <c r="P200" s="240"/>
      <c r="Q200" s="334">
        <v>0</v>
      </c>
      <c r="R200" s="277"/>
      <c r="S200" s="240">
        <v>0</v>
      </c>
      <c r="T200" s="242" t="str">
        <f t="shared" si="24"/>
        <v/>
      </c>
    </row>
    <row r="201" spans="2:20" ht="13.5" thickBot="1" x14ac:dyDescent="0.3">
      <c r="B201" s="60" t="s">
        <v>207</v>
      </c>
      <c r="C201" s="279"/>
      <c r="D201" s="249"/>
      <c r="E201" s="249"/>
      <c r="F201" s="249"/>
      <c r="G201" s="249"/>
      <c r="H201" s="249"/>
      <c r="I201" s="249"/>
      <c r="J201" s="249"/>
      <c r="K201" s="249"/>
      <c r="L201" s="249"/>
      <c r="M201" s="249"/>
      <c r="N201" s="249"/>
      <c r="O201" s="253"/>
      <c r="P201" s="253"/>
      <c r="Q201" s="253"/>
      <c r="R201" s="253"/>
      <c r="S201" s="253"/>
      <c r="T201" s="66">
        <f>SUM(T191:T200)</f>
        <v>0</v>
      </c>
    </row>
    <row r="202" spans="2:20" ht="13.5" thickBot="1" x14ac:dyDescent="0.3">
      <c r="B202" s="74"/>
      <c r="C202" s="281"/>
      <c r="D202" s="282"/>
      <c r="E202" s="282"/>
      <c r="F202" s="282"/>
      <c r="G202" s="282"/>
      <c r="H202" s="282"/>
      <c r="I202" s="282"/>
      <c r="J202" s="282"/>
      <c r="K202" s="282"/>
      <c r="L202" s="282"/>
      <c r="M202" s="282"/>
      <c r="N202" s="282"/>
      <c r="O202" s="282"/>
      <c r="P202" s="282"/>
      <c r="Q202" s="282"/>
      <c r="R202" s="282"/>
      <c r="S202" s="282"/>
      <c r="T202" s="82"/>
    </row>
    <row r="203" spans="2:20" x14ac:dyDescent="0.25">
      <c r="B203" s="503" t="s">
        <v>58</v>
      </c>
      <c r="C203" s="504"/>
      <c r="D203" s="504"/>
      <c r="E203" s="504"/>
      <c r="F203" s="504"/>
      <c r="G203" s="505"/>
      <c r="H203" s="505"/>
      <c r="I203" s="505"/>
      <c r="J203" s="505"/>
      <c r="K203" s="505"/>
      <c r="L203" s="505"/>
      <c r="M203" s="505"/>
      <c r="N203" s="505"/>
      <c r="O203" s="505"/>
      <c r="P203" s="505"/>
      <c r="Q203" s="505"/>
      <c r="R203" s="505"/>
      <c r="S203" s="506"/>
      <c r="T203" s="81" t="s">
        <v>200</v>
      </c>
    </row>
    <row r="204" spans="2:20" ht="13.15" customHeight="1" x14ac:dyDescent="0.25">
      <c r="B204" s="78" t="s">
        <v>59</v>
      </c>
      <c r="C204" s="500" t="s">
        <v>60</v>
      </c>
      <c r="D204" s="501"/>
      <c r="E204" s="501"/>
      <c r="F204" s="501"/>
      <c r="G204" s="501"/>
      <c r="H204" s="501"/>
      <c r="I204" s="501"/>
      <c r="J204" s="501"/>
      <c r="K204" s="501"/>
      <c r="L204" s="501"/>
      <c r="M204" s="501"/>
      <c r="N204" s="501"/>
      <c r="O204" s="501"/>
      <c r="P204" s="501"/>
      <c r="Q204" s="501"/>
      <c r="R204" s="72"/>
      <c r="S204" s="72"/>
      <c r="T204" s="80"/>
    </row>
    <row r="205" spans="2:20" x14ac:dyDescent="0.25">
      <c r="B205" s="236"/>
      <c r="C205" s="490"/>
      <c r="D205" s="490"/>
      <c r="E205" s="490"/>
      <c r="F205" s="490"/>
      <c r="G205" s="490"/>
      <c r="H205" s="490"/>
      <c r="I205" s="490"/>
      <c r="J205" s="490"/>
      <c r="K205" s="490"/>
      <c r="L205" s="490"/>
      <c r="M205" s="490"/>
      <c r="N205" s="490"/>
      <c r="O205" s="490"/>
      <c r="P205" s="490"/>
      <c r="Q205" s="490"/>
      <c r="R205" s="488"/>
      <c r="S205" s="489"/>
      <c r="T205" s="259">
        <v>0</v>
      </c>
    </row>
    <row r="206" spans="2:20" x14ac:dyDescent="0.25">
      <c r="B206" s="236"/>
      <c r="C206" s="490"/>
      <c r="D206" s="490"/>
      <c r="E206" s="490"/>
      <c r="F206" s="490"/>
      <c r="G206" s="490"/>
      <c r="H206" s="490"/>
      <c r="I206" s="490"/>
      <c r="J206" s="490"/>
      <c r="K206" s="490"/>
      <c r="L206" s="490"/>
      <c r="M206" s="490"/>
      <c r="N206" s="490"/>
      <c r="O206" s="490"/>
      <c r="P206" s="490"/>
      <c r="Q206" s="490"/>
      <c r="R206" s="478"/>
      <c r="S206" s="479"/>
      <c r="T206" s="259">
        <v>0</v>
      </c>
    </row>
    <row r="207" spans="2:20" x14ac:dyDescent="0.25">
      <c r="B207" s="236"/>
      <c r="C207" s="490"/>
      <c r="D207" s="490"/>
      <c r="E207" s="490"/>
      <c r="F207" s="490"/>
      <c r="G207" s="490"/>
      <c r="H207" s="490"/>
      <c r="I207" s="490"/>
      <c r="J207" s="490"/>
      <c r="K207" s="490"/>
      <c r="L207" s="490"/>
      <c r="M207" s="490"/>
      <c r="N207" s="490"/>
      <c r="O207" s="490"/>
      <c r="P207" s="490"/>
      <c r="Q207" s="490"/>
      <c r="R207" s="478"/>
      <c r="S207" s="479"/>
      <c r="T207" s="259">
        <v>0</v>
      </c>
    </row>
    <row r="208" spans="2:20" x14ac:dyDescent="0.25">
      <c r="B208" s="236"/>
      <c r="C208" s="490"/>
      <c r="D208" s="490"/>
      <c r="E208" s="490"/>
      <c r="F208" s="490"/>
      <c r="G208" s="490"/>
      <c r="H208" s="490"/>
      <c r="I208" s="490"/>
      <c r="J208" s="490"/>
      <c r="K208" s="490"/>
      <c r="L208" s="490"/>
      <c r="M208" s="490"/>
      <c r="N208" s="490"/>
      <c r="O208" s="490"/>
      <c r="P208" s="490"/>
      <c r="Q208" s="490"/>
      <c r="R208" s="478"/>
      <c r="S208" s="479"/>
      <c r="T208" s="259">
        <v>0</v>
      </c>
    </row>
    <row r="209" spans="1:33" x14ac:dyDescent="0.25">
      <c r="B209" s="236"/>
      <c r="C209" s="490"/>
      <c r="D209" s="490"/>
      <c r="E209" s="490"/>
      <c r="F209" s="490"/>
      <c r="G209" s="490"/>
      <c r="H209" s="490"/>
      <c r="I209" s="490"/>
      <c r="J209" s="490"/>
      <c r="K209" s="490"/>
      <c r="L209" s="490"/>
      <c r="M209" s="490"/>
      <c r="N209" s="490"/>
      <c r="O209" s="490"/>
      <c r="P209" s="490"/>
      <c r="Q209" s="490"/>
      <c r="R209" s="478"/>
      <c r="S209" s="479"/>
      <c r="T209" s="259">
        <v>0</v>
      </c>
    </row>
    <row r="210" spans="1:33" x14ac:dyDescent="0.25">
      <c r="B210" s="236"/>
      <c r="C210" s="502"/>
      <c r="D210" s="502"/>
      <c r="E210" s="502"/>
      <c r="F210" s="502"/>
      <c r="G210" s="502"/>
      <c r="H210" s="502"/>
      <c r="I210" s="502"/>
      <c r="J210" s="502"/>
      <c r="K210" s="502"/>
      <c r="L210" s="502"/>
      <c r="M210" s="502"/>
      <c r="N210" s="502"/>
      <c r="O210" s="502"/>
      <c r="P210" s="502"/>
      <c r="Q210" s="502"/>
      <c r="R210" s="478"/>
      <c r="S210" s="479"/>
      <c r="T210" s="259">
        <v>0</v>
      </c>
    </row>
    <row r="211" spans="1:33" x14ac:dyDescent="0.25">
      <c r="B211" s="236"/>
      <c r="C211" s="502"/>
      <c r="D211" s="502"/>
      <c r="E211" s="502"/>
      <c r="F211" s="502"/>
      <c r="G211" s="502"/>
      <c r="H211" s="502"/>
      <c r="I211" s="502"/>
      <c r="J211" s="502"/>
      <c r="K211" s="502"/>
      <c r="L211" s="502"/>
      <c r="M211" s="502"/>
      <c r="N211" s="502"/>
      <c r="O211" s="502"/>
      <c r="P211" s="502"/>
      <c r="Q211" s="502"/>
      <c r="R211" s="478"/>
      <c r="S211" s="479"/>
      <c r="T211" s="259">
        <v>0</v>
      </c>
    </row>
    <row r="212" spans="1:33" x14ac:dyDescent="0.25">
      <c r="B212" s="236"/>
      <c r="C212" s="502"/>
      <c r="D212" s="502"/>
      <c r="E212" s="502"/>
      <c r="F212" s="502"/>
      <c r="G212" s="502"/>
      <c r="H212" s="502"/>
      <c r="I212" s="502"/>
      <c r="J212" s="502"/>
      <c r="K212" s="502"/>
      <c r="L212" s="502"/>
      <c r="M212" s="502"/>
      <c r="N212" s="502"/>
      <c r="O212" s="502"/>
      <c r="P212" s="502"/>
      <c r="Q212" s="502"/>
      <c r="R212" s="478"/>
      <c r="S212" s="479"/>
      <c r="T212" s="259">
        <v>0</v>
      </c>
    </row>
    <row r="213" spans="1:33" x14ac:dyDescent="0.25">
      <c r="B213" s="236"/>
      <c r="C213" s="502"/>
      <c r="D213" s="502"/>
      <c r="E213" s="502"/>
      <c r="F213" s="502"/>
      <c r="G213" s="502"/>
      <c r="H213" s="502"/>
      <c r="I213" s="502"/>
      <c r="J213" s="502"/>
      <c r="K213" s="502"/>
      <c r="L213" s="502"/>
      <c r="M213" s="502"/>
      <c r="N213" s="502"/>
      <c r="O213" s="502"/>
      <c r="P213" s="502"/>
      <c r="Q213" s="502"/>
      <c r="R213" s="478"/>
      <c r="S213" s="479"/>
      <c r="T213" s="259">
        <v>0</v>
      </c>
    </row>
    <row r="214" spans="1:33" x14ac:dyDescent="0.25">
      <c r="B214" s="296"/>
      <c r="C214" s="491"/>
      <c r="D214" s="491"/>
      <c r="E214" s="491"/>
      <c r="F214" s="491"/>
      <c r="G214" s="491"/>
      <c r="H214" s="491"/>
      <c r="I214" s="491"/>
      <c r="J214" s="491"/>
      <c r="K214" s="491"/>
      <c r="L214" s="491"/>
      <c r="M214" s="491"/>
      <c r="N214" s="491"/>
      <c r="O214" s="491"/>
      <c r="P214" s="491"/>
      <c r="Q214" s="491"/>
      <c r="R214" s="480"/>
      <c r="S214" s="481"/>
      <c r="T214" s="286">
        <v>0</v>
      </c>
    </row>
    <row r="215" spans="1:33" ht="13.5" thickBot="1" x14ac:dyDescent="0.3">
      <c r="B215" s="60" t="s">
        <v>208</v>
      </c>
      <c r="C215" s="254"/>
      <c r="D215" s="253"/>
      <c r="E215" s="253"/>
      <c r="F215" s="253"/>
      <c r="G215" s="253"/>
      <c r="H215" s="253"/>
      <c r="I215" s="253"/>
      <c r="J215" s="253"/>
      <c r="K215" s="253"/>
      <c r="L215" s="253"/>
      <c r="M215" s="253"/>
      <c r="N215" s="253"/>
      <c r="O215" s="253"/>
      <c r="P215" s="253"/>
      <c r="Q215" s="255"/>
      <c r="R215" s="252"/>
      <c r="S215" s="255"/>
      <c r="T215" s="333">
        <f>SUM(T205:T214)</f>
        <v>0</v>
      </c>
    </row>
    <row r="216" spans="1:33" ht="13.5" thickBot="1" x14ac:dyDescent="0.3">
      <c r="B216" s="447" t="str">
        <f xml:space="preserve"> "Total " &amp;B149</f>
        <v>Total Harford Park &amp; Ride</v>
      </c>
      <c r="C216" s="492"/>
      <c r="D216" s="493"/>
      <c r="E216" s="493"/>
      <c r="F216" s="493"/>
      <c r="G216" s="493"/>
      <c r="H216" s="493"/>
      <c r="I216" s="493"/>
      <c r="J216" s="493"/>
      <c r="K216" s="493"/>
      <c r="L216" s="493"/>
      <c r="M216" s="493"/>
      <c r="N216" s="493"/>
      <c r="O216" s="448" t="s">
        <v>201</v>
      </c>
      <c r="P216" s="449"/>
      <c r="Q216" s="449"/>
      <c r="R216" s="449"/>
      <c r="S216" s="449"/>
      <c r="T216" s="73">
        <f>T175+T188+T201+T215</f>
        <v>2.3000000000000007E-5</v>
      </c>
    </row>
    <row r="217" spans="1:33" ht="13.5" thickBot="1" x14ac:dyDescent="0.3">
      <c r="B217" s="492"/>
      <c r="C217" s="492"/>
      <c r="D217" s="493"/>
      <c r="E217" s="493"/>
      <c r="F217" s="493"/>
      <c r="G217" s="493"/>
      <c r="H217" s="493"/>
      <c r="I217" s="493"/>
      <c r="J217" s="493"/>
      <c r="K217" s="493"/>
      <c r="L217" s="493"/>
      <c r="M217" s="493"/>
      <c r="N217" s="493"/>
      <c r="O217" s="448" t="s">
        <v>202</v>
      </c>
      <c r="P217" s="449"/>
      <c r="Q217" s="449"/>
      <c r="R217" s="449"/>
      <c r="S217" s="449"/>
      <c r="T217" s="73">
        <f>(T216+(T216*$S$4))*(100%+$S$6)</f>
        <v>2.3000000000000007E-5</v>
      </c>
    </row>
    <row r="218" spans="1:33" ht="18.75" customHeight="1" thickBot="1" x14ac:dyDescent="0.3">
      <c r="B218" s="328"/>
      <c r="C218" s="328"/>
      <c r="D218" s="329"/>
      <c r="E218" s="329"/>
      <c r="F218" s="329"/>
      <c r="G218" s="329"/>
      <c r="H218" s="329"/>
      <c r="I218" s="329"/>
      <c r="J218" s="329"/>
      <c r="K218" s="329"/>
      <c r="L218" s="329"/>
      <c r="M218" s="329"/>
      <c r="N218" s="330"/>
      <c r="O218" s="331"/>
      <c r="P218" s="331"/>
      <c r="Q218" s="331"/>
      <c r="R218" s="331"/>
      <c r="S218" s="331"/>
      <c r="T218" s="332"/>
    </row>
    <row r="219" spans="1:33" ht="34.9" customHeight="1" thickBot="1" x14ac:dyDescent="0.3">
      <c r="B219" s="522" t="str">
        <f>'Master site list'!$A5</f>
        <v>Sprowston Park &amp; Ride</v>
      </c>
      <c r="C219" s="522"/>
      <c r="D219" s="522"/>
      <c r="E219" s="522"/>
      <c r="F219" s="522"/>
      <c r="G219" s="522"/>
      <c r="H219" s="522"/>
      <c r="I219" s="522"/>
      <c r="J219" s="522"/>
      <c r="K219" s="522"/>
      <c r="L219" s="522"/>
      <c r="M219" s="523"/>
      <c r="N219" s="521" t="str">
        <f>Summary!$B$23</f>
        <v>Soft FM Services</v>
      </c>
      <c r="O219" s="522"/>
      <c r="P219" s="522"/>
      <c r="Q219" s="522"/>
      <c r="R219" s="522"/>
      <c r="S219" s="522"/>
      <c r="T219" s="523"/>
    </row>
    <row r="220" spans="1:33" ht="100.15" customHeight="1" thickBot="1" x14ac:dyDescent="0.3">
      <c r="B220" s="172" t="s">
        <v>37</v>
      </c>
      <c r="C220" s="48" t="s">
        <v>38</v>
      </c>
      <c r="D220" s="48" t="s">
        <v>39</v>
      </c>
      <c r="E220" s="48" t="s">
        <v>61</v>
      </c>
      <c r="F220" s="49" t="s">
        <v>62</v>
      </c>
      <c r="G220" s="48" t="s">
        <v>63</v>
      </c>
      <c r="H220" s="48" t="s">
        <v>43</v>
      </c>
      <c r="I220" s="48" t="s">
        <v>44</v>
      </c>
      <c r="J220" s="48" t="s">
        <v>64</v>
      </c>
      <c r="K220" s="48" t="s">
        <v>65</v>
      </c>
      <c r="L220" s="48" t="s">
        <v>47</v>
      </c>
      <c r="M220" s="48" t="s">
        <v>48</v>
      </c>
      <c r="N220" s="48" t="s">
        <v>66</v>
      </c>
      <c r="O220" s="48" t="s">
        <v>67</v>
      </c>
      <c r="P220" s="48" t="s">
        <v>68</v>
      </c>
      <c r="Q220" s="48" t="s">
        <v>69</v>
      </c>
      <c r="R220" s="48" t="s">
        <v>70</v>
      </c>
      <c r="S220" s="48" t="s">
        <v>54</v>
      </c>
      <c r="T220" s="50" t="s">
        <v>200</v>
      </c>
    </row>
    <row r="221" spans="1:33" s="12" customFormat="1" x14ac:dyDescent="0.25">
      <c r="A221" s="14"/>
      <c r="B221" s="173" t="s">
        <v>216</v>
      </c>
      <c r="C221" s="264"/>
      <c r="D221" s="265"/>
      <c r="E221" s="265"/>
      <c r="F221" s="266"/>
      <c r="G221" s="267"/>
      <c r="H221" s="267"/>
      <c r="I221" s="267"/>
      <c r="J221" s="267"/>
      <c r="K221" s="267"/>
      <c r="L221" s="268"/>
      <c r="M221" s="268"/>
      <c r="N221" s="267"/>
      <c r="O221" s="267"/>
      <c r="P221" s="267"/>
      <c r="Q221" s="267"/>
      <c r="R221" s="267"/>
      <c r="S221" s="267"/>
      <c r="T221" s="269"/>
      <c r="U221" s="120"/>
      <c r="AF221" s="14"/>
      <c r="AG221" s="14"/>
    </row>
    <row r="222" spans="1:33" ht="15" x14ac:dyDescent="0.25">
      <c r="B222" s="270"/>
      <c r="C222" s="271"/>
      <c r="D222" s="272" t="str">
        <f>IF(C222="","",F222/C222)</f>
        <v/>
      </c>
      <c r="E222" s="273">
        <f>C222/2080</f>
        <v>0</v>
      </c>
      <c r="F222" s="274">
        <v>9.9999999999999995E-7</v>
      </c>
      <c r="G222" s="275">
        <v>0</v>
      </c>
      <c r="H222" s="274">
        <v>0</v>
      </c>
      <c r="I222" s="51">
        <f>H222/F222</f>
        <v>0</v>
      </c>
      <c r="J222" s="275">
        <v>0</v>
      </c>
      <c r="K222" s="275">
        <v>0</v>
      </c>
      <c r="L222" s="275">
        <v>0</v>
      </c>
      <c r="M222" s="53">
        <f>L222/F222</f>
        <v>0</v>
      </c>
      <c r="N222" s="275">
        <v>0</v>
      </c>
      <c r="O222" s="275">
        <v>0</v>
      </c>
      <c r="P222" s="275">
        <v>0</v>
      </c>
      <c r="Q222" s="275">
        <v>0</v>
      </c>
      <c r="R222" s="275">
        <v>0</v>
      </c>
      <c r="S222" s="274"/>
      <c r="T222" s="276">
        <f>SUM(F222+G222+H222+J222+K222+L222+N222+O222+P222+Q222+R222)</f>
        <v>9.9999999999999995E-7</v>
      </c>
      <c r="U222" s="122">
        <f>SUM(C222*E222)</f>
        <v>0</v>
      </c>
      <c r="AC222" s="15"/>
      <c r="AD222" s="15"/>
      <c r="AE222" s="15"/>
      <c r="AF222" s="16"/>
    </row>
    <row r="223" spans="1:33" ht="15" x14ac:dyDescent="0.25">
      <c r="B223" s="236"/>
      <c r="C223" s="277"/>
      <c r="D223" s="238" t="str">
        <f t="shared" ref="D223:D244" si="25">IF(C223="","",F223/C223)</f>
        <v/>
      </c>
      <c r="E223" s="243">
        <f t="shared" ref="E223:E244" si="26">C223/2080</f>
        <v>0</v>
      </c>
      <c r="F223" s="240">
        <v>9.9999999999999995E-7</v>
      </c>
      <c r="G223" s="241">
        <v>0</v>
      </c>
      <c r="H223" s="240">
        <v>0</v>
      </c>
      <c r="I223" s="30">
        <f>H223/F223</f>
        <v>0</v>
      </c>
      <c r="J223" s="241">
        <v>0</v>
      </c>
      <c r="K223" s="241">
        <v>0</v>
      </c>
      <c r="L223" s="241">
        <v>0</v>
      </c>
      <c r="M223" s="36">
        <f t="shared" ref="M223:M244" si="27">L223/F223</f>
        <v>0</v>
      </c>
      <c r="N223" s="241">
        <v>0</v>
      </c>
      <c r="O223" s="241">
        <v>0</v>
      </c>
      <c r="P223" s="241">
        <v>0</v>
      </c>
      <c r="Q223" s="241">
        <v>0</v>
      </c>
      <c r="R223" s="241">
        <v>0</v>
      </c>
      <c r="S223" s="240"/>
      <c r="T223" s="242">
        <f t="shared" ref="T223:T235" si="28">SUM(F223+G223+H223+J223+K223+L223+N223+O223+P223+Q223+R223)</f>
        <v>9.9999999999999995E-7</v>
      </c>
      <c r="U223" s="122">
        <f t="shared" ref="U223:U245" si="29">SUM(C223*E223)</f>
        <v>0</v>
      </c>
      <c r="AC223" s="15"/>
      <c r="AD223" s="15"/>
      <c r="AE223" s="15"/>
      <c r="AF223" s="16"/>
    </row>
    <row r="224" spans="1:33" ht="15" x14ac:dyDescent="0.25">
      <c r="B224" s="236"/>
      <c r="C224" s="277"/>
      <c r="D224" s="238" t="str">
        <f t="shared" si="25"/>
        <v/>
      </c>
      <c r="E224" s="243">
        <f t="shared" si="26"/>
        <v>0</v>
      </c>
      <c r="F224" s="240">
        <v>9.9999999999999995E-7</v>
      </c>
      <c r="G224" s="241">
        <v>0</v>
      </c>
      <c r="H224" s="240">
        <v>0</v>
      </c>
      <c r="I224" s="30">
        <f t="shared" ref="I224:I244" si="30">H224/F224</f>
        <v>0</v>
      </c>
      <c r="J224" s="241">
        <v>0</v>
      </c>
      <c r="K224" s="241">
        <v>0</v>
      </c>
      <c r="L224" s="241">
        <v>0</v>
      </c>
      <c r="M224" s="36">
        <f t="shared" si="27"/>
        <v>0</v>
      </c>
      <c r="N224" s="241">
        <v>0</v>
      </c>
      <c r="O224" s="241">
        <v>0</v>
      </c>
      <c r="P224" s="241">
        <v>0</v>
      </c>
      <c r="Q224" s="241">
        <v>0</v>
      </c>
      <c r="R224" s="241">
        <v>0</v>
      </c>
      <c r="S224" s="240"/>
      <c r="T224" s="242">
        <f t="shared" si="28"/>
        <v>9.9999999999999995E-7</v>
      </c>
      <c r="U224" s="122">
        <f t="shared" si="29"/>
        <v>0</v>
      </c>
      <c r="AC224" s="15"/>
      <c r="AD224" s="15"/>
      <c r="AE224" s="15"/>
      <c r="AF224" s="16"/>
    </row>
    <row r="225" spans="2:32" ht="15" x14ac:dyDescent="0.25">
      <c r="B225" s="236"/>
      <c r="C225" s="277"/>
      <c r="D225" s="238" t="str">
        <f t="shared" si="25"/>
        <v/>
      </c>
      <c r="E225" s="243">
        <f t="shared" si="26"/>
        <v>0</v>
      </c>
      <c r="F225" s="240">
        <v>9.9999999999999995E-7</v>
      </c>
      <c r="G225" s="241">
        <v>0</v>
      </c>
      <c r="H225" s="240">
        <v>0</v>
      </c>
      <c r="I225" s="30">
        <f t="shared" si="30"/>
        <v>0</v>
      </c>
      <c r="J225" s="241">
        <v>0</v>
      </c>
      <c r="K225" s="241">
        <v>0</v>
      </c>
      <c r="L225" s="241">
        <v>0</v>
      </c>
      <c r="M225" s="36">
        <f t="shared" si="27"/>
        <v>0</v>
      </c>
      <c r="N225" s="241">
        <v>0</v>
      </c>
      <c r="O225" s="241">
        <v>0</v>
      </c>
      <c r="P225" s="241">
        <v>0</v>
      </c>
      <c r="Q225" s="241">
        <v>0</v>
      </c>
      <c r="R225" s="241">
        <v>0</v>
      </c>
      <c r="S225" s="240"/>
      <c r="T225" s="242">
        <f t="shared" si="28"/>
        <v>9.9999999999999995E-7</v>
      </c>
      <c r="U225" s="122">
        <f t="shared" si="29"/>
        <v>0</v>
      </c>
      <c r="AC225" s="15"/>
      <c r="AD225" s="15"/>
      <c r="AE225" s="15"/>
      <c r="AF225" s="16"/>
    </row>
    <row r="226" spans="2:32" ht="15" x14ac:dyDescent="0.25">
      <c r="B226" s="236"/>
      <c r="C226" s="277"/>
      <c r="D226" s="238" t="str">
        <f t="shared" si="25"/>
        <v/>
      </c>
      <c r="E226" s="243">
        <f t="shared" si="26"/>
        <v>0</v>
      </c>
      <c r="F226" s="240">
        <v>9.9999999999999995E-7</v>
      </c>
      <c r="G226" s="241">
        <v>0</v>
      </c>
      <c r="H226" s="240">
        <v>0</v>
      </c>
      <c r="I226" s="30">
        <f t="shared" si="30"/>
        <v>0</v>
      </c>
      <c r="J226" s="241">
        <v>0</v>
      </c>
      <c r="K226" s="241">
        <v>0</v>
      </c>
      <c r="L226" s="241">
        <v>0</v>
      </c>
      <c r="M226" s="36">
        <f t="shared" si="27"/>
        <v>0</v>
      </c>
      <c r="N226" s="241">
        <v>0</v>
      </c>
      <c r="O226" s="241">
        <v>0</v>
      </c>
      <c r="P226" s="241">
        <v>0</v>
      </c>
      <c r="Q226" s="241">
        <v>0</v>
      </c>
      <c r="R226" s="241">
        <v>0</v>
      </c>
      <c r="S226" s="240"/>
      <c r="T226" s="242">
        <f t="shared" si="28"/>
        <v>9.9999999999999995E-7</v>
      </c>
      <c r="U226" s="122">
        <f t="shared" si="29"/>
        <v>0</v>
      </c>
      <c r="AC226" s="15"/>
      <c r="AD226" s="15"/>
      <c r="AE226" s="15"/>
      <c r="AF226" s="16"/>
    </row>
    <row r="227" spans="2:32" ht="15" x14ac:dyDescent="0.25">
      <c r="B227" s="236"/>
      <c r="C227" s="277"/>
      <c r="D227" s="238" t="str">
        <f t="shared" si="25"/>
        <v/>
      </c>
      <c r="E227" s="243">
        <f t="shared" si="26"/>
        <v>0</v>
      </c>
      <c r="F227" s="240">
        <v>9.9999999999999995E-7</v>
      </c>
      <c r="G227" s="241">
        <v>0</v>
      </c>
      <c r="H227" s="240">
        <v>0</v>
      </c>
      <c r="I227" s="30">
        <f t="shared" si="30"/>
        <v>0</v>
      </c>
      <c r="J227" s="241">
        <v>0</v>
      </c>
      <c r="K227" s="241">
        <v>0</v>
      </c>
      <c r="L227" s="241">
        <v>0</v>
      </c>
      <c r="M227" s="36">
        <f t="shared" si="27"/>
        <v>0</v>
      </c>
      <c r="N227" s="241">
        <v>0</v>
      </c>
      <c r="O227" s="241">
        <v>0</v>
      </c>
      <c r="P227" s="241">
        <v>0</v>
      </c>
      <c r="Q227" s="241">
        <v>0</v>
      </c>
      <c r="R227" s="241">
        <v>0</v>
      </c>
      <c r="S227" s="240"/>
      <c r="T227" s="242">
        <f t="shared" si="28"/>
        <v>9.9999999999999995E-7</v>
      </c>
      <c r="U227" s="122">
        <f t="shared" si="29"/>
        <v>0</v>
      </c>
      <c r="AC227" s="15"/>
      <c r="AD227" s="15"/>
      <c r="AE227" s="15"/>
      <c r="AF227" s="16"/>
    </row>
    <row r="228" spans="2:32" ht="15" x14ac:dyDescent="0.25">
      <c r="B228" s="236"/>
      <c r="C228" s="277"/>
      <c r="D228" s="238" t="str">
        <f t="shared" si="25"/>
        <v/>
      </c>
      <c r="E228" s="243">
        <f t="shared" si="26"/>
        <v>0</v>
      </c>
      <c r="F228" s="240">
        <v>9.9999999999999995E-7</v>
      </c>
      <c r="G228" s="241">
        <v>0</v>
      </c>
      <c r="H228" s="240">
        <v>0</v>
      </c>
      <c r="I228" s="30">
        <f t="shared" si="30"/>
        <v>0</v>
      </c>
      <c r="J228" s="241">
        <v>0</v>
      </c>
      <c r="K228" s="241">
        <v>0</v>
      </c>
      <c r="L228" s="241">
        <v>0</v>
      </c>
      <c r="M228" s="36">
        <f t="shared" si="27"/>
        <v>0</v>
      </c>
      <c r="N228" s="241">
        <v>0</v>
      </c>
      <c r="O228" s="241">
        <v>0</v>
      </c>
      <c r="P228" s="241">
        <v>0</v>
      </c>
      <c r="Q228" s="241">
        <v>0</v>
      </c>
      <c r="R228" s="241">
        <v>0</v>
      </c>
      <c r="S228" s="240"/>
      <c r="T228" s="242">
        <f t="shared" si="28"/>
        <v>9.9999999999999995E-7</v>
      </c>
      <c r="U228" s="122">
        <f t="shared" si="29"/>
        <v>0</v>
      </c>
      <c r="AC228" s="15"/>
      <c r="AD228" s="15"/>
      <c r="AE228" s="15"/>
      <c r="AF228" s="16"/>
    </row>
    <row r="229" spans="2:32" ht="15" x14ac:dyDescent="0.25">
      <c r="B229" s="236"/>
      <c r="C229" s="277"/>
      <c r="D229" s="238" t="str">
        <f t="shared" si="25"/>
        <v/>
      </c>
      <c r="E229" s="243">
        <f t="shared" si="26"/>
        <v>0</v>
      </c>
      <c r="F229" s="240">
        <v>9.9999999999999995E-7</v>
      </c>
      <c r="G229" s="241">
        <v>0</v>
      </c>
      <c r="H229" s="240">
        <v>0</v>
      </c>
      <c r="I229" s="30">
        <f t="shared" si="30"/>
        <v>0</v>
      </c>
      <c r="J229" s="241">
        <v>0</v>
      </c>
      <c r="K229" s="241">
        <v>0</v>
      </c>
      <c r="L229" s="241">
        <v>0</v>
      </c>
      <c r="M229" s="36">
        <f t="shared" si="27"/>
        <v>0</v>
      </c>
      <c r="N229" s="241">
        <v>0</v>
      </c>
      <c r="O229" s="241">
        <v>0</v>
      </c>
      <c r="P229" s="241">
        <v>0</v>
      </c>
      <c r="Q229" s="241">
        <v>0</v>
      </c>
      <c r="R229" s="241">
        <v>0</v>
      </c>
      <c r="S229" s="240"/>
      <c r="T229" s="242">
        <f t="shared" si="28"/>
        <v>9.9999999999999995E-7</v>
      </c>
      <c r="U229" s="122">
        <f t="shared" si="29"/>
        <v>0</v>
      </c>
      <c r="AC229" s="15"/>
      <c r="AD229" s="15"/>
      <c r="AE229" s="15"/>
      <c r="AF229" s="16"/>
    </row>
    <row r="230" spans="2:32" ht="15" x14ac:dyDescent="0.25">
      <c r="B230" s="236"/>
      <c r="C230" s="277"/>
      <c r="D230" s="238" t="str">
        <f t="shared" si="25"/>
        <v/>
      </c>
      <c r="E230" s="243">
        <f t="shared" si="26"/>
        <v>0</v>
      </c>
      <c r="F230" s="240">
        <v>9.9999999999999995E-7</v>
      </c>
      <c r="G230" s="241">
        <v>0</v>
      </c>
      <c r="H230" s="240">
        <v>0</v>
      </c>
      <c r="I230" s="30">
        <f t="shared" si="30"/>
        <v>0</v>
      </c>
      <c r="J230" s="241">
        <v>0</v>
      </c>
      <c r="K230" s="241">
        <v>0</v>
      </c>
      <c r="L230" s="241">
        <v>0</v>
      </c>
      <c r="M230" s="36">
        <f t="shared" si="27"/>
        <v>0</v>
      </c>
      <c r="N230" s="241">
        <v>0</v>
      </c>
      <c r="O230" s="241">
        <v>0</v>
      </c>
      <c r="P230" s="241">
        <v>0</v>
      </c>
      <c r="Q230" s="241">
        <v>0</v>
      </c>
      <c r="R230" s="241">
        <v>0</v>
      </c>
      <c r="S230" s="240"/>
      <c r="T230" s="242">
        <f t="shared" si="28"/>
        <v>9.9999999999999995E-7</v>
      </c>
      <c r="U230" s="122">
        <f t="shared" si="29"/>
        <v>0</v>
      </c>
      <c r="AC230" s="15"/>
      <c r="AD230" s="15"/>
      <c r="AE230" s="15"/>
      <c r="AF230" s="16"/>
    </row>
    <row r="231" spans="2:32" ht="15" x14ac:dyDescent="0.25">
      <c r="B231" s="236"/>
      <c r="C231" s="277"/>
      <c r="D231" s="238" t="str">
        <f t="shared" si="25"/>
        <v/>
      </c>
      <c r="E231" s="243">
        <f t="shared" si="26"/>
        <v>0</v>
      </c>
      <c r="F231" s="240">
        <v>9.9999999999999995E-7</v>
      </c>
      <c r="G231" s="241">
        <v>0</v>
      </c>
      <c r="H231" s="240">
        <v>0</v>
      </c>
      <c r="I231" s="30">
        <f t="shared" si="30"/>
        <v>0</v>
      </c>
      <c r="J231" s="241">
        <v>0</v>
      </c>
      <c r="K231" s="241">
        <v>0</v>
      </c>
      <c r="L231" s="241">
        <v>0</v>
      </c>
      <c r="M231" s="36">
        <f t="shared" si="27"/>
        <v>0</v>
      </c>
      <c r="N231" s="241">
        <v>0</v>
      </c>
      <c r="O231" s="241">
        <v>0</v>
      </c>
      <c r="P231" s="241">
        <v>0</v>
      </c>
      <c r="Q231" s="241">
        <v>0</v>
      </c>
      <c r="R231" s="241">
        <v>0</v>
      </c>
      <c r="S231" s="240"/>
      <c r="T231" s="242">
        <f t="shared" si="28"/>
        <v>9.9999999999999995E-7</v>
      </c>
      <c r="U231" s="122">
        <f t="shared" si="29"/>
        <v>0</v>
      </c>
      <c r="AC231" s="15"/>
      <c r="AD231" s="15"/>
      <c r="AE231" s="15"/>
      <c r="AF231" s="16"/>
    </row>
    <row r="232" spans="2:32" ht="15" x14ac:dyDescent="0.25">
      <c r="B232" s="236"/>
      <c r="C232" s="277"/>
      <c r="D232" s="238" t="str">
        <f t="shared" si="25"/>
        <v/>
      </c>
      <c r="E232" s="243">
        <f t="shared" si="26"/>
        <v>0</v>
      </c>
      <c r="F232" s="240">
        <v>9.9999999999999995E-7</v>
      </c>
      <c r="G232" s="241">
        <v>0</v>
      </c>
      <c r="H232" s="240">
        <v>0</v>
      </c>
      <c r="I232" s="30">
        <f t="shared" si="30"/>
        <v>0</v>
      </c>
      <c r="J232" s="241">
        <v>0</v>
      </c>
      <c r="K232" s="241">
        <v>0</v>
      </c>
      <c r="L232" s="241">
        <v>0</v>
      </c>
      <c r="M232" s="36">
        <f t="shared" si="27"/>
        <v>0</v>
      </c>
      <c r="N232" s="241">
        <v>0</v>
      </c>
      <c r="O232" s="241">
        <v>0</v>
      </c>
      <c r="P232" s="241">
        <v>0</v>
      </c>
      <c r="Q232" s="241">
        <v>0</v>
      </c>
      <c r="R232" s="241">
        <v>0</v>
      </c>
      <c r="S232" s="240"/>
      <c r="T232" s="242">
        <f t="shared" si="28"/>
        <v>9.9999999999999995E-7</v>
      </c>
      <c r="U232" s="122">
        <f t="shared" si="29"/>
        <v>0</v>
      </c>
      <c r="AC232" s="15"/>
      <c r="AD232" s="15"/>
      <c r="AE232" s="15"/>
      <c r="AF232" s="16"/>
    </row>
    <row r="233" spans="2:32" ht="15" x14ac:dyDescent="0.25">
      <c r="B233" s="236"/>
      <c r="C233" s="277"/>
      <c r="D233" s="238" t="str">
        <f t="shared" si="25"/>
        <v/>
      </c>
      <c r="E233" s="243">
        <f t="shared" si="26"/>
        <v>0</v>
      </c>
      <c r="F233" s="240">
        <v>9.9999999999999995E-7</v>
      </c>
      <c r="G233" s="241">
        <v>0</v>
      </c>
      <c r="H233" s="240">
        <v>0</v>
      </c>
      <c r="I233" s="30">
        <f t="shared" si="30"/>
        <v>0</v>
      </c>
      <c r="J233" s="241">
        <v>0</v>
      </c>
      <c r="K233" s="241">
        <v>0</v>
      </c>
      <c r="L233" s="241">
        <v>0</v>
      </c>
      <c r="M233" s="36">
        <f t="shared" si="27"/>
        <v>0</v>
      </c>
      <c r="N233" s="241">
        <v>0</v>
      </c>
      <c r="O233" s="241">
        <v>0</v>
      </c>
      <c r="P233" s="241">
        <v>0</v>
      </c>
      <c r="Q233" s="241">
        <v>0</v>
      </c>
      <c r="R233" s="241">
        <v>0</v>
      </c>
      <c r="S233" s="240"/>
      <c r="T233" s="242">
        <f t="shared" si="28"/>
        <v>9.9999999999999995E-7</v>
      </c>
      <c r="U233" s="122">
        <f t="shared" si="29"/>
        <v>0</v>
      </c>
      <c r="AC233" s="15"/>
      <c r="AD233" s="15"/>
      <c r="AE233" s="15"/>
      <c r="AF233" s="16"/>
    </row>
    <row r="234" spans="2:32" ht="15" x14ac:dyDescent="0.25">
      <c r="B234" s="236"/>
      <c r="C234" s="277"/>
      <c r="D234" s="238" t="str">
        <f t="shared" si="25"/>
        <v/>
      </c>
      <c r="E234" s="243">
        <f t="shared" si="26"/>
        <v>0</v>
      </c>
      <c r="F234" s="240">
        <v>9.9999999999999995E-7</v>
      </c>
      <c r="G234" s="241">
        <v>0</v>
      </c>
      <c r="H234" s="240">
        <v>0</v>
      </c>
      <c r="I234" s="30">
        <f t="shared" si="30"/>
        <v>0</v>
      </c>
      <c r="J234" s="241">
        <v>0</v>
      </c>
      <c r="K234" s="241">
        <v>0</v>
      </c>
      <c r="L234" s="241">
        <v>0</v>
      </c>
      <c r="M234" s="36">
        <f t="shared" si="27"/>
        <v>0</v>
      </c>
      <c r="N234" s="241">
        <v>0</v>
      </c>
      <c r="O234" s="241">
        <v>0</v>
      </c>
      <c r="P234" s="241">
        <v>0</v>
      </c>
      <c r="Q234" s="241">
        <v>0</v>
      </c>
      <c r="R234" s="241">
        <v>0</v>
      </c>
      <c r="S234" s="240"/>
      <c r="T234" s="242">
        <f t="shared" si="28"/>
        <v>9.9999999999999995E-7</v>
      </c>
      <c r="U234" s="122">
        <f t="shared" si="29"/>
        <v>0</v>
      </c>
      <c r="AC234" s="15"/>
      <c r="AD234" s="15"/>
      <c r="AE234" s="15"/>
      <c r="AF234" s="16"/>
    </row>
    <row r="235" spans="2:32" ht="15" x14ac:dyDescent="0.25">
      <c r="B235" s="236"/>
      <c r="C235" s="277"/>
      <c r="D235" s="238" t="str">
        <f t="shared" si="25"/>
        <v/>
      </c>
      <c r="E235" s="243">
        <f t="shared" si="26"/>
        <v>0</v>
      </c>
      <c r="F235" s="240">
        <v>9.9999999999999995E-7</v>
      </c>
      <c r="G235" s="241">
        <v>0</v>
      </c>
      <c r="H235" s="240">
        <v>0</v>
      </c>
      <c r="I235" s="30">
        <f t="shared" si="30"/>
        <v>0</v>
      </c>
      <c r="J235" s="241">
        <v>0</v>
      </c>
      <c r="K235" s="241">
        <v>0</v>
      </c>
      <c r="L235" s="241">
        <v>0</v>
      </c>
      <c r="M235" s="36">
        <f t="shared" si="27"/>
        <v>0</v>
      </c>
      <c r="N235" s="241">
        <v>0</v>
      </c>
      <c r="O235" s="241">
        <v>0</v>
      </c>
      <c r="P235" s="241">
        <v>0</v>
      </c>
      <c r="Q235" s="241">
        <v>0</v>
      </c>
      <c r="R235" s="241">
        <v>0</v>
      </c>
      <c r="S235" s="240"/>
      <c r="T235" s="242">
        <f t="shared" si="28"/>
        <v>9.9999999999999995E-7</v>
      </c>
      <c r="U235" s="122">
        <f t="shared" si="29"/>
        <v>0</v>
      </c>
      <c r="AC235" s="15"/>
      <c r="AD235" s="15"/>
      <c r="AE235" s="15"/>
      <c r="AF235" s="16"/>
    </row>
    <row r="236" spans="2:32" ht="15" x14ac:dyDescent="0.25">
      <c r="B236" s="236"/>
      <c r="C236" s="277"/>
      <c r="D236" s="238" t="str">
        <f t="shared" si="25"/>
        <v/>
      </c>
      <c r="E236" s="243">
        <f t="shared" si="26"/>
        <v>0</v>
      </c>
      <c r="F236" s="240">
        <v>9.9999999999999995E-7</v>
      </c>
      <c r="G236" s="241">
        <v>0</v>
      </c>
      <c r="H236" s="240">
        <v>0</v>
      </c>
      <c r="I236" s="30">
        <f t="shared" si="30"/>
        <v>0</v>
      </c>
      <c r="J236" s="241">
        <v>0</v>
      </c>
      <c r="K236" s="241">
        <v>0</v>
      </c>
      <c r="L236" s="241">
        <v>0</v>
      </c>
      <c r="M236" s="36">
        <f t="shared" si="27"/>
        <v>0</v>
      </c>
      <c r="N236" s="241">
        <v>0</v>
      </c>
      <c r="O236" s="241">
        <v>0</v>
      </c>
      <c r="P236" s="241">
        <v>0</v>
      </c>
      <c r="Q236" s="241">
        <v>0</v>
      </c>
      <c r="R236" s="241">
        <v>0</v>
      </c>
      <c r="S236" s="240"/>
      <c r="T236" s="242">
        <f>SUM(F236+G236+H236+J236+K236+L236+N236+O236+P236+Q236+R236)</f>
        <v>9.9999999999999995E-7</v>
      </c>
      <c r="U236" s="122">
        <f t="shared" si="29"/>
        <v>0</v>
      </c>
      <c r="AC236" s="15"/>
      <c r="AD236" s="15"/>
      <c r="AE236" s="15"/>
      <c r="AF236" s="16"/>
    </row>
    <row r="237" spans="2:32" ht="15" x14ac:dyDescent="0.25">
      <c r="B237" s="236"/>
      <c r="C237" s="277"/>
      <c r="D237" s="238" t="str">
        <f t="shared" si="25"/>
        <v/>
      </c>
      <c r="E237" s="243">
        <f t="shared" si="26"/>
        <v>0</v>
      </c>
      <c r="F237" s="240">
        <v>9.9999999999999995E-7</v>
      </c>
      <c r="G237" s="241">
        <v>0</v>
      </c>
      <c r="H237" s="240">
        <v>0</v>
      </c>
      <c r="I237" s="30">
        <f t="shared" si="30"/>
        <v>0</v>
      </c>
      <c r="J237" s="241">
        <v>0</v>
      </c>
      <c r="K237" s="241">
        <v>0</v>
      </c>
      <c r="L237" s="241">
        <v>0</v>
      </c>
      <c r="M237" s="36">
        <f t="shared" si="27"/>
        <v>0</v>
      </c>
      <c r="N237" s="241">
        <v>0</v>
      </c>
      <c r="O237" s="241">
        <v>0</v>
      </c>
      <c r="P237" s="241">
        <v>0</v>
      </c>
      <c r="Q237" s="241">
        <v>0</v>
      </c>
      <c r="R237" s="241">
        <v>0</v>
      </c>
      <c r="S237" s="240"/>
      <c r="T237" s="242">
        <f t="shared" ref="T237" si="31">SUM(F237+G237+H237+J237+K237+L237+N237+O237+P237+Q237+R237)</f>
        <v>9.9999999999999995E-7</v>
      </c>
      <c r="U237" s="122">
        <f t="shared" si="29"/>
        <v>0</v>
      </c>
      <c r="AC237" s="15"/>
      <c r="AD237" s="15"/>
      <c r="AE237" s="15"/>
      <c r="AF237" s="16"/>
    </row>
    <row r="238" spans="2:32" ht="15" x14ac:dyDescent="0.25">
      <c r="B238" s="236"/>
      <c r="C238" s="277"/>
      <c r="D238" s="238" t="str">
        <f t="shared" si="25"/>
        <v/>
      </c>
      <c r="E238" s="243">
        <f t="shared" si="26"/>
        <v>0</v>
      </c>
      <c r="F238" s="240">
        <v>9.9999999999999995E-7</v>
      </c>
      <c r="G238" s="241">
        <v>0</v>
      </c>
      <c r="H238" s="240">
        <v>0</v>
      </c>
      <c r="I238" s="30">
        <f t="shared" si="30"/>
        <v>0</v>
      </c>
      <c r="J238" s="241">
        <v>0</v>
      </c>
      <c r="K238" s="241">
        <v>0</v>
      </c>
      <c r="L238" s="241">
        <v>0</v>
      </c>
      <c r="M238" s="36">
        <f t="shared" si="27"/>
        <v>0</v>
      </c>
      <c r="N238" s="241">
        <v>0</v>
      </c>
      <c r="O238" s="241">
        <v>0</v>
      </c>
      <c r="P238" s="241">
        <v>0</v>
      </c>
      <c r="Q238" s="241">
        <v>0</v>
      </c>
      <c r="R238" s="241">
        <v>0</v>
      </c>
      <c r="S238" s="240"/>
      <c r="T238" s="242">
        <f>SUM(F238+G238+H238+J238+K238+L238+N238+O238+P238+Q238+R238)</f>
        <v>9.9999999999999995E-7</v>
      </c>
      <c r="U238" s="122">
        <f t="shared" si="29"/>
        <v>0</v>
      </c>
      <c r="AC238" s="15"/>
      <c r="AD238" s="15"/>
      <c r="AE238" s="15"/>
      <c r="AF238" s="16"/>
    </row>
    <row r="239" spans="2:32" ht="15" x14ac:dyDescent="0.25">
      <c r="B239" s="236"/>
      <c r="C239" s="277"/>
      <c r="D239" s="238" t="str">
        <f t="shared" si="25"/>
        <v/>
      </c>
      <c r="E239" s="243">
        <f t="shared" si="26"/>
        <v>0</v>
      </c>
      <c r="F239" s="240">
        <v>9.9999999999999995E-7</v>
      </c>
      <c r="G239" s="241">
        <v>0</v>
      </c>
      <c r="H239" s="240">
        <v>0</v>
      </c>
      <c r="I239" s="30">
        <f t="shared" si="30"/>
        <v>0</v>
      </c>
      <c r="J239" s="241">
        <v>0</v>
      </c>
      <c r="K239" s="241">
        <v>0</v>
      </c>
      <c r="L239" s="241">
        <v>0</v>
      </c>
      <c r="M239" s="36">
        <f t="shared" si="27"/>
        <v>0</v>
      </c>
      <c r="N239" s="241">
        <v>0</v>
      </c>
      <c r="O239" s="241">
        <v>0</v>
      </c>
      <c r="P239" s="241">
        <v>0</v>
      </c>
      <c r="Q239" s="241">
        <v>0</v>
      </c>
      <c r="R239" s="241">
        <v>0</v>
      </c>
      <c r="S239" s="240"/>
      <c r="T239" s="242">
        <f t="shared" ref="T239:T244" si="32">SUM(F239+G239+H239+J239+K239+L239+N239+O239+P239+Q239+R239)</f>
        <v>9.9999999999999995E-7</v>
      </c>
      <c r="U239" s="122">
        <f t="shared" si="29"/>
        <v>0</v>
      </c>
      <c r="AC239" s="15"/>
      <c r="AD239" s="15"/>
      <c r="AE239" s="15"/>
      <c r="AF239" s="16"/>
    </row>
    <row r="240" spans="2:32" ht="15" x14ac:dyDescent="0.25">
      <c r="B240" s="236"/>
      <c r="C240" s="277"/>
      <c r="D240" s="238" t="str">
        <f t="shared" si="25"/>
        <v/>
      </c>
      <c r="E240" s="243">
        <f t="shared" si="26"/>
        <v>0</v>
      </c>
      <c r="F240" s="240">
        <v>9.9999999999999995E-7</v>
      </c>
      <c r="G240" s="241">
        <v>0</v>
      </c>
      <c r="H240" s="240">
        <v>0</v>
      </c>
      <c r="I240" s="30">
        <f t="shared" si="30"/>
        <v>0</v>
      </c>
      <c r="J240" s="241">
        <v>0</v>
      </c>
      <c r="K240" s="241">
        <v>0</v>
      </c>
      <c r="L240" s="241">
        <v>0</v>
      </c>
      <c r="M240" s="36">
        <f t="shared" si="27"/>
        <v>0</v>
      </c>
      <c r="N240" s="241">
        <v>0</v>
      </c>
      <c r="O240" s="241">
        <v>0</v>
      </c>
      <c r="P240" s="241">
        <v>0</v>
      </c>
      <c r="Q240" s="241">
        <v>0</v>
      </c>
      <c r="R240" s="241">
        <v>0</v>
      </c>
      <c r="S240" s="240"/>
      <c r="T240" s="242">
        <f t="shared" si="32"/>
        <v>9.9999999999999995E-7</v>
      </c>
      <c r="U240" s="122">
        <f t="shared" si="29"/>
        <v>0</v>
      </c>
      <c r="AC240" s="15"/>
      <c r="AD240" s="15"/>
      <c r="AE240" s="15"/>
      <c r="AF240" s="16"/>
    </row>
    <row r="241" spans="2:32" ht="15" x14ac:dyDescent="0.25">
      <c r="B241" s="236"/>
      <c r="C241" s="277"/>
      <c r="D241" s="238" t="str">
        <f t="shared" si="25"/>
        <v/>
      </c>
      <c r="E241" s="243">
        <f t="shared" si="26"/>
        <v>0</v>
      </c>
      <c r="F241" s="240">
        <v>9.9999999999999995E-7</v>
      </c>
      <c r="G241" s="241">
        <v>0</v>
      </c>
      <c r="H241" s="240">
        <v>0</v>
      </c>
      <c r="I241" s="30">
        <f t="shared" si="30"/>
        <v>0</v>
      </c>
      <c r="J241" s="241">
        <v>0</v>
      </c>
      <c r="K241" s="241">
        <v>0</v>
      </c>
      <c r="L241" s="241">
        <v>0</v>
      </c>
      <c r="M241" s="36">
        <f t="shared" si="27"/>
        <v>0</v>
      </c>
      <c r="N241" s="241">
        <v>0</v>
      </c>
      <c r="O241" s="241">
        <v>0</v>
      </c>
      <c r="P241" s="241">
        <v>0</v>
      </c>
      <c r="Q241" s="241">
        <v>0</v>
      </c>
      <c r="R241" s="241">
        <v>0</v>
      </c>
      <c r="S241" s="240"/>
      <c r="T241" s="242">
        <f t="shared" si="32"/>
        <v>9.9999999999999995E-7</v>
      </c>
      <c r="U241" s="122">
        <f t="shared" si="29"/>
        <v>0</v>
      </c>
      <c r="AC241" s="15"/>
      <c r="AD241" s="15"/>
      <c r="AE241" s="15"/>
      <c r="AF241" s="16"/>
    </row>
    <row r="242" spans="2:32" ht="15" x14ac:dyDescent="0.25">
      <c r="B242" s="236"/>
      <c r="C242" s="277"/>
      <c r="D242" s="238" t="str">
        <f t="shared" si="25"/>
        <v/>
      </c>
      <c r="E242" s="243">
        <f t="shared" si="26"/>
        <v>0</v>
      </c>
      <c r="F242" s="240">
        <v>9.9999999999999995E-7</v>
      </c>
      <c r="G242" s="241">
        <v>0</v>
      </c>
      <c r="H242" s="240">
        <v>0</v>
      </c>
      <c r="I242" s="30">
        <f t="shared" si="30"/>
        <v>0</v>
      </c>
      <c r="J242" s="241">
        <v>0</v>
      </c>
      <c r="K242" s="241">
        <v>0</v>
      </c>
      <c r="L242" s="241">
        <v>0</v>
      </c>
      <c r="M242" s="36">
        <f t="shared" si="27"/>
        <v>0</v>
      </c>
      <c r="N242" s="241">
        <v>0</v>
      </c>
      <c r="O242" s="241">
        <v>0</v>
      </c>
      <c r="P242" s="241">
        <v>0</v>
      </c>
      <c r="Q242" s="241">
        <v>0</v>
      </c>
      <c r="R242" s="241">
        <v>0</v>
      </c>
      <c r="S242" s="240"/>
      <c r="T242" s="242">
        <f t="shared" si="32"/>
        <v>9.9999999999999995E-7</v>
      </c>
      <c r="U242" s="122">
        <f t="shared" si="29"/>
        <v>0</v>
      </c>
      <c r="AC242" s="15"/>
      <c r="AD242" s="15"/>
      <c r="AE242" s="15"/>
      <c r="AF242" s="16"/>
    </row>
    <row r="243" spans="2:32" ht="15" x14ac:dyDescent="0.25">
      <c r="B243" s="236"/>
      <c r="C243" s="277"/>
      <c r="D243" s="238" t="str">
        <f t="shared" si="25"/>
        <v/>
      </c>
      <c r="E243" s="243">
        <f t="shared" si="26"/>
        <v>0</v>
      </c>
      <c r="F243" s="240">
        <v>9.9999999999999995E-7</v>
      </c>
      <c r="G243" s="241">
        <v>0</v>
      </c>
      <c r="H243" s="240">
        <v>0</v>
      </c>
      <c r="I243" s="30">
        <f t="shared" si="30"/>
        <v>0</v>
      </c>
      <c r="J243" s="241">
        <v>0</v>
      </c>
      <c r="K243" s="241">
        <v>0</v>
      </c>
      <c r="L243" s="241">
        <v>0</v>
      </c>
      <c r="M243" s="36">
        <f t="shared" si="27"/>
        <v>0</v>
      </c>
      <c r="N243" s="241">
        <v>0</v>
      </c>
      <c r="O243" s="241">
        <v>0</v>
      </c>
      <c r="P243" s="241">
        <v>0</v>
      </c>
      <c r="Q243" s="241">
        <v>0</v>
      </c>
      <c r="R243" s="241">
        <v>0</v>
      </c>
      <c r="S243" s="240"/>
      <c r="T243" s="242">
        <f t="shared" si="32"/>
        <v>9.9999999999999995E-7</v>
      </c>
      <c r="U243" s="122">
        <f t="shared" si="29"/>
        <v>0</v>
      </c>
      <c r="AC243" s="15"/>
      <c r="AD243" s="15"/>
      <c r="AE243" s="15"/>
      <c r="AF243" s="16"/>
    </row>
    <row r="244" spans="2:32" ht="15" x14ac:dyDescent="0.25">
      <c r="B244" s="236"/>
      <c r="C244" s="277"/>
      <c r="D244" s="238" t="str">
        <f t="shared" si="25"/>
        <v/>
      </c>
      <c r="E244" s="243">
        <f t="shared" si="26"/>
        <v>0</v>
      </c>
      <c r="F244" s="240">
        <v>9.9999999999999995E-7</v>
      </c>
      <c r="G244" s="241">
        <v>0</v>
      </c>
      <c r="H244" s="240">
        <v>0</v>
      </c>
      <c r="I244" s="30">
        <f t="shared" si="30"/>
        <v>0</v>
      </c>
      <c r="J244" s="241">
        <v>0</v>
      </c>
      <c r="K244" s="241">
        <v>0</v>
      </c>
      <c r="L244" s="241">
        <v>0</v>
      </c>
      <c r="M244" s="36">
        <f t="shared" si="27"/>
        <v>0</v>
      </c>
      <c r="N244" s="241">
        <v>0</v>
      </c>
      <c r="O244" s="241">
        <v>0</v>
      </c>
      <c r="P244" s="241">
        <v>0</v>
      </c>
      <c r="Q244" s="241">
        <v>0</v>
      </c>
      <c r="R244" s="241">
        <v>0</v>
      </c>
      <c r="S244" s="240"/>
      <c r="T244" s="242">
        <f t="shared" si="32"/>
        <v>9.9999999999999995E-7</v>
      </c>
      <c r="U244" s="122">
        <f t="shared" si="29"/>
        <v>0</v>
      </c>
    </row>
    <row r="245" spans="2:32" ht="13.5" thickBot="1" x14ac:dyDescent="0.3">
      <c r="B245" s="88" t="s">
        <v>205</v>
      </c>
      <c r="C245" s="89">
        <f>SUM(C222:C244)</f>
        <v>0</v>
      </c>
      <c r="D245" s="90"/>
      <c r="E245" s="32">
        <f>SUM(E222:E244)</f>
        <v>0</v>
      </c>
      <c r="F245" s="33">
        <f>SUM(F222:F244)</f>
        <v>2.3000000000000007E-5</v>
      </c>
      <c r="G245" s="55">
        <f>SUM(G222:G244)</f>
        <v>0</v>
      </c>
      <c r="H245" s="55">
        <f>SUM(H222:H244)</f>
        <v>0</v>
      </c>
      <c r="I245" s="58"/>
      <c r="J245" s="55">
        <f>SUM(J222:J244)</f>
        <v>0</v>
      </c>
      <c r="K245" s="55">
        <f>SUM(K222:K244)</f>
        <v>0</v>
      </c>
      <c r="L245" s="55">
        <f>SUM(L222:L244)</f>
        <v>0</v>
      </c>
      <c r="M245" s="56"/>
      <c r="N245" s="55">
        <f>SUM(N222:N244)</f>
        <v>0</v>
      </c>
      <c r="O245" s="55">
        <f>SUM(O222:O244)</f>
        <v>0</v>
      </c>
      <c r="P245" s="55">
        <f>SUM(P222:P244)</f>
        <v>0</v>
      </c>
      <c r="Q245" s="55">
        <f>SUM(Q222:Q244)</f>
        <v>0</v>
      </c>
      <c r="R245" s="55">
        <f>SUM(R222:R244)</f>
        <v>0</v>
      </c>
      <c r="S245" s="55"/>
      <c r="T245" s="57">
        <f>SUM(T222:T244)</f>
        <v>2.3000000000000007E-5</v>
      </c>
      <c r="U245" s="122">
        <f t="shared" si="29"/>
        <v>0</v>
      </c>
    </row>
    <row r="246" spans="2:32" ht="13.5" thickBot="1" x14ac:dyDescent="0.3">
      <c r="B246" s="244"/>
      <c r="C246" s="246"/>
      <c r="D246" s="245"/>
      <c r="E246" s="245"/>
      <c r="F246" s="245"/>
      <c r="G246" s="245"/>
      <c r="H246" s="245"/>
      <c r="I246" s="245"/>
      <c r="J246" s="245"/>
      <c r="K246" s="245"/>
      <c r="L246" s="245"/>
      <c r="M246" s="245"/>
      <c r="N246" s="245"/>
      <c r="O246" s="245"/>
      <c r="P246" s="245"/>
      <c r="Q246" s="245"/>
      <c r="R246" s="245"/>
      <c r="S246" s="245"/>
      <c r="T246" s="247"/>
    </row>
    <row r="247" spans="2:32" x14ac:dyDescent="0.25">
      <c r="B247" s="463" t="s">
        <v>55</v>
      </c>
      <c r="C247" s="464"/>
      <c r="D247" s="464"/>
      <c r="E247" s="464"/>
      <c r="F247" s="464"/>
      <c r="G247" s="464"/>
      <c r="H247" s="464"/>
      <c r="I247" s="464"/>
      <c r="J247" s="464"/>
      <c r="K247" s="464"/>
      <c r="L247" s="464"/>
      <c r="M247" s="464"/>
      <c r="N247" s="464"/>
      <c r="O247" s="464"/>
      <c r="P247" s="464"/>
      <c r="Q247" s="464"/>
      <c r="R247" s="464"/>
      <c r="S247" s="512"/>
      <c r="T247" s="61" t="s">
        <v>200</v>
      </c>
    </row>
    <row r="248" spans="2:32" x14ac:dyDescent="0.25">
      <c r="B248" s="278"/>
      <c r="C248" s="513"/>
      <c r="D248" s="514"/>
      <c r="E248" s="514"/>
      <c r="F248" s="514"/>
      <c r="G248" s="514"/>
      <c r="H248" s="514"/>
      <c r="I248" s="514"/>
      <c r="J248" s="514"/>
      <c r="K248" s="514"/>
      <c r="L248" s="514"/>
      <c r="M248" s="514"/>
      <c r="N248" s="514"/>
      <c r="O248" s="514"/>
      <c r="P248" s="514"/>
      <c r="Q248" s="514"/>
      <c r="R248" s="514"/>
      <c r="S248" s="514"/>
      <c r="T248" s="248">
        <v>0</v>
      </c>
    </row>
    <row r="249" spans="2:32" x14ac:dyDescent="0.25">
      <c r="B249" s="278"/>
      <c r="C249" s="507"/>
      <c r="D249" s="508"/>
      <c r="E249" s="508"/>
      <c r="F249" s="508"/>
      <c r="G249" s="508"/>
      <c r="H249" s="508"/>
      <c r="I249" s="508"/>
      <c r="J249" s="508"/>
      <c r="K249" s="508"/>
      <c r="L249" s="508"/>
      <c r="M249" s="508"/>
      <c r="N249" s="508"/>
      <c r="O249" s="508"/>
      <c r="P249" s="508"/>
      <c r="Q249" s="508"/>
      <c r="R249" s="508"/>
      <c r="S249" s="508"/>
      <c r="T249" s="248">
        <v>0</v>
      </c>
    </row>
    <row r="250" spans="2:32" x14ac:dyDescent="0.25">
      <c r="B250" s="278"/>
      <c r="C250" s="507"/>
      <c r="D250" s="508"/>
      <c r="E250" s="508"/>
      <c r="F250" s="508"/>
      <c r="G250" s="508"/>
      <c r="H250" s="508"/>
      <c r="I250" s="508"/>
      <c r="J250" s="508"/>
      <c r="K250" s="508"/>
      <c r="L250" s="508"/>
      <c r="M250" s="508"/>
      <c r="N250" s="508"/>
      <c r="O250" s="508"/>
      <c r="P250" s="508"/>
      <c r="Q250" s="508"/>
      <c r="R250" s="508"/>
      <c r="S250" s="508"/>
      <c r="T250" s="248">
        <v>0</v>
      </c>
    </row>
    <row r="251" spans="2:32" x14ac:dyDescent="0.25">
      <c r="B251" s="278"/>
      <c r="C251" s="507"/>
      <c r="D251" s="508"/>
      <c r="E251" s="508"/>
      <c r="F251" s="508"/>
      <c r="G251" s="508"/>
      <c r="H251" s="508"/>
      <c r="I251" s="508"/>
      <c r="J251" s="508"/>
      <c r="K251" s="508"/>
      <c r="L251" s="508"/>
      <c r="M251" s="508"/>
      <c r="N251" s="508"/>
      <c r="O251" s="508"/>
      <c r="P251" s="508"/>
      <c r="Q251" s="508"/>
      <c r="R251" s="508"/>
      <c r="S251" s="508"/>
      <c r="T251" s="248">
        <v>0</v>
      </c>
    </row>
    <row r="252" spans="2:32" x14ac:dyDescent="0.25">
      <c r="B252" s="278"/>
      <c r="C252" s="507"/>
      <c r="D252" s="508"/>
      <c r="E252" s="508"/>
      <c r="F252" s="508"/>
      <c r="G252" s="508"/>
      <c r="H252" s="508"/>
      <c r="I252" s="508"/>
      <c r="J252" s="508"/>
      <c r="K252" s="508"/>
      <c r="L252" s="508"/>
      <c r="M252" s="508"/>
      <c r="N252" s="508"/>
      <c r="O252" s="508"/>
      <c r="P252" s="508"/>
      <c r="Q252" s="508"/>
      <c r="R252" s="508"/>
      <c r="S252" s="508"/>
      <c r="T252" s="248">
        <v>0</v>
      </c>
    </row>
    <row r="253" spans="2:32" x14ac:dyDescent="0.25">
      <c r="B253" s="278"/>
      <c r="C253" s="507"/>
      <c r="D253" s="508"/>
      <c r="E253" s="508"/>
      <c r="F253" s="508"/>
      <c r="G253" s="508"/>
      <c r="H253" s="508"/>
      <c r="I253" s="508"/>
      <c r="J253" s="508"/>
      <c r="K253" s="508"/>
      <c r="L253" s="508"/>
      <c r="M253" s="508"/>
      <c r="N253" s="508"/>
      <c r="O253" s="508"/>
      <c r="P253" s="508"/>
      <c r="Q253" s="508"/>
      <c r="R253" s="508"/>
      <c r="S253" s="508"/>
      <c r="T253" s="248">
        <v>0</v>
      </c>
    </row>
    <row r="254" spans="2:32" x14ac:dyDescent="0.25">
      <c r="B254" s="278"/>
      <c r="C254" s="507"/>
      <c r="D254" s="508"/>
      <c r="E254" s="508"/>
      <c r="F254" s="508"/>
      <c r="G254" s="508"/>
      <c r="H254" s="508"/>
      <c r="I254" s="508"/>
      <c r="J254" s="508"/>
      <c r="K254" s="508"/>
      <c r="L254" s="508"/>
      <c r="M254" s="508"/>
      <c r="N254" s="508"/>
      <c r="O254" s="508"/>
      <c r="P254" s="508"/>
      <c r="Q254" s="508"/>
      <c r="R254" s="508"/>
      <c r="S254" s="508"/>
      <c r="T254" s="248">
        <v>0</v>
      </c>
    </row>
    <row r="255" spans="2:32" x14ac:dyDescent="0.25">
      <c r="B255" s="278"/>
      <c r="C255" s="507"/>
      <c r="D255" s="508"/>
      <c r="E255" s="508"/>
      <c r="F255" s="508"/>
      <c r="G255" s="508"/>
      <c r="H255" s="508"/>
      <c r="I255" s="508"/>
      <c r="J255" s="508"/>
      <c r="K255" s="508"/>
      <c r="L255" s="508"/>
      <c r="M255" s="508"/>
      <c r="N255" s="508"/>
      <c r="O255" s="508"/>
      <c r="P255" s="508"/>
      <c r="Q255" s="508"/>
      <c r="R255" s="508"/>
      <c r="S255" s="508"/>
      <c r="T255" s="248">
        <v>0</v>
      </c>
    </row>
    <row r="256" spans="2:32" x14ac:dyDescent="0.25">
      <c r="B256" s="278"/>
      <c r="C256" s="507"/>
      <c r="D256" s="508"/>
      <c r="E256" s="508"/>
      <c r="F256" s="508"/>
      <c r="G256" s="508"/>
      <c r="H256" s="508"/>
      <c r="I256" s="508"/>
      <c r="J256" s="508"/>
      <c r="K256" s="508"/>
      <c r="L256" s="508"/>
      <c r="M256" s="508"/>
      <c r="N256" s="508"/>
      <c r="O256" s="508"/>
      <c r="P256" s="508"/>
      <c r="Q256" s="508"/>
      <c r="R256" s="508"/>
      <c r="S256" s="508"/>
      <c r="T256" s="248">
        <v>0</v>
      </c>
    </row>
    <row r="257" spans="2:20" x14ac:dyDescent="0.25">
      <c r="B257" s="278"/>
      <c r="C257" s="519"/>
      <c r="D257" s="520"/>
      <c r="E257" s="520"/>
      <c r="F257" s="520"/>
      <c r="G257" s="520"/>
      <c r="H257" s="520"/>
      <c r="I257" s="520"/>
      <c r="J257" s="520"/>
      <c r="K257" s="520"/>
      <c r="L257" s="520"/>
      <c r="M257" s="520"/>
      <c r="N257" s="520"/>
      <c r="O257" s="520"/>
      <c r="P257" s="520"/>
      <c r="Q257" s="520"/>
      <c r="R257" s="520"/>
      <c r="S257" s="520"/>
      <c r="T257" s="248">
        <v>0</v>
      </c>
    </row>
    <row r="258" spans="2:20" ht="13.5" thickBot="1" x14ac:dyDescent="0.3">
      <c r="B258" s="60" t="s">
        <v>206</v>
      </c>
      <c r="C258" s="279"/>
      <c r="D258" s="250"/>
      <c r="E258" s="250"/>
      <c r="F258" s="250"/>
      <c r="G258" s="250"/>
      <c r="H258" s="250"/>
      <c r="I258" s="250"/>
      <c r="J258" s="250"/>
      <c r="K258" s="250"/>
      <c r="L258" s="250"/>
      <c r="M258" s="250"/>
      <c r="N258" s="250"/>
      <c r="O258" s="250"/>
      <c r="P258" s="250"/>
      <c r="Q258" s="250"/>
      <c r="R258" s="250"/>
      <c r="S258" s="250"/>
      <c r="T258" s="35">
        <f>SUM(T248:T257)</f>
        <v>0</v>
      </c>
    </row>
    <row r="259" spans="2:20" ht="13.5" thickBot="1" x14ac:dyDescent="0.3">
      <c r="B259" s="74"/>
      <c r="C259" s="75"/>
      <c r="D259" s="245"/>
      <c r="E259" s="245"/>
      <c r="F259" s="245"/>
      <c r="G259" s="245"/>
      <c r="H259" s="245"/>
      <c r="I259" s="245"/>
      <c r="J259" s="245"/>
      <c r="K259" s="245"/>
      <c r="L259" s="245"/>
      <c r="M259" s="245"/>
      <c r="N259" s="245"/>
      <c r="O259" s="245"/>
      <c r="P259" s="245"/>
      <c r="Q259" s="245"/>
      <c r="R259" s="245"/>
      <c r="S259" s="245"/>
      <c r="T259" s="247"/>
    </row>
    <row r="260" spans="2:20" ht="39.6" customHeight="1" x14ac:dyDescent="0.25">
      <c r="B260" s="497" t="s">
        <v>211</v>
      </c>
      <c r="C260" s="498"/>
      <c r="D260" s="498"/>
      <c r="E260" s="498"/>
      <c r="F260" s="498"/>
      <c r="G260" s="498"/>
      <c r="H260" s="498"/>
      <c r="I260" s="498"/>
      <c r="J260" s="498"/>
      <c r="K260" s="498"/>
      <c r="L260" s="498"/>
      <c r="M260" s="498"/>
      <c r="N260" s="498"/>
      <c r="O260" s="499"/>
      <c r="P260" s="59" t="s">
        <v>56</v>
      </c>
      <c r="Q260" s="59" t="s">
        <v>209</v>
      </c>
      <c r="R260" s="59" t="s">
        <v>57</v>
      </c>
      <c r="S260" s="67" t="s">
        <v>245</v>
      </c>
      <c r="T260" s="61" t="s">
        <v>200</v>
      </c>
    </row>
    <row r="261" spans="2:20" x14ac:dyDescent="0.25">
      <c r="B261" s="236"/>
      <c r="C261" s="568"/>
      <c r="D261" s="569"/>
      <c r="E261" s="569"/>
      <c r="F261" s="569"/>
      <c r="G261" s="569"/>
      <c r="H261" s="569"/>
      <c r="I261" s="569"/>
      <c r="J261" s="569"/>
      <c r="K261" s="569"/>
      <c r="L261" s="569"/>
      <c r="M261" s="569"/>
      <c r="N261" s="569"/>
      <c r="O261" s="570"/>
      <c r="P261" s="240"/>
      <c r="Q261" s="334">
        <v>0</v>
      </c>
      <c r="R261" s="277"/>
      <c r="S261" s="240">
        <v>0</v>
      </c>
      <c r="T261" s="242" t="str">
        <f t="shared" ref="T261:T270" si="33">IF(P261="Purchase",Q261/R261,IF(P261="Rental",S261,IF(Q261+R261+S261&gt;0,"error","")))</f>
        <v/>
      </c>
    </row>
    <row r="262" spans="2:20" x14ac:dyDescent="0.25">
      <c r="B262" s="236"/>
      <c r="C262" s="561"/>
      <c r="D262" s="483"/>
      <c r="E262" s="483"/>
      <c r="F262" s="483"/>
      <c r="G262" s="483"/>
      <c r="H262" s="483"/>
      <c r="I262" s="483"/>
      <c r="J262" s="483"/>
      <c r="K262" s="483"/>
      <c r="L262" s="483"/>
      <c r="M262" s="483"/>
      <c r="N262" s="483"/>
      <c r="O262" s="562"/>
      <c r="P262" s="240"/>
      <c r="Q262" s="334">
        <v>0</v>
      </c>
      <c r="R262" s="277"/>
      <c r="S262" s="240">
        <v>0</v>
      </c>
      <c r="T262" s="242" t="str">
        <f t="shared" si="33"/>
        <v/>
      </c>
    </row>
    <row r="263" spans="2:20" x14ac:dyDescent="0.25">
      <c r="B263" s="236"/>
      <c r="C263" s="561"/>
      <c r="D263" s="483"/>
      <c r="E263" s="483"/>
      <c r="F263" s="483"/>
      <c r="G263" s="483"/>
      <c r="H263" s="483"/>
      <c r="I263" s="483"/>
      <c r="J263" s="483"/>
      <c r="K263" s="483"/>
      <c r="L263" s="483"/>
      <c r="M263" s="483"/>
      <c r="N263" s="483"/>
      <c r="O263" s="562"/>
      <c r="P263" s="240"/>
      <c r="Q263" s="334">
        <v>0</v>
      </c>
      <c r="R263" s="277"/>
      <c r="S263" s="240">
        <v>0</v>
      </c>
      <c r="T263" s="242" t="str">
        <f t="shared" si="33"/>
        <v/>
      </c>
    </row>
    <row r="264" spans="2:20" x14ac:dyDescent="0.25">
      <c r="B264" s="236"/>
      <c r="C264" s="561"/>
      <c r="D264" s="483"/>
      <c r="E264" s="483"/>
      <c r="F264" s="483"/>
      <c r="G264" s="483"/>
      <c r="H264" s="483"/>
      <c r="I264" s="483"/>
      <c r="J264" s="483"/>
      <c r="K264" s="483"/>
      <c r="L264" s="483"/>
      <c r="M264" s="483"/>
      <c r="N264" s="483"/>
      <c r="O264" s="562"/>
      <c r="P264" s="240"/>
      <c r="Q264" s="334">
        <v>0</v>
      </c>
      <c r="R264" s="277"/>
      <c r="S264" s="240">
        <v>0</v>
      </c>
      <c r="T264" s="242" t="str">
        <f t="shared" si="33"/>
        <v/>
      </c>
    </row>
    <row r="265" spans="2:20" x14ac:dyDescent="0.25">
      <c r="B265" s="236"/>
      <c r="C265" s="561"/>
      <c r="D265" s="483"/>
      <c r="E265" s="483"/>
      <c r="F265" s="483"/>
      <c r="G265" s="483"/>
      <c r="H265" s="483"/>
      <c r="I265" s="483"/>
      <c r="J265" s="483"/>
      <c r="K265" s="483"/>
      <c r="L265" s="483"/>
      <c r="M265" s="483"/>
      <c r="N265" s="483"/>
      <c r="O265" s="562"/>
      <c r="P265" s="240"/>
      <c r="Q265" s="334">
        <v>0</v>
      </c>
      <c r="R265" s="277"/>
      <c r="S265" s="240">
        <v>0</v>
      </c>
      <c r="T265" s="242" t="str">
        <f t="shared" si="33"/>
        <v/>
      </c>
    </row>
    <row r="266" spans="2:20" x14ac:dyDescent="0.25">
      <c r="B266" s="236"/>
      <c r="C266" s="561"/>
      <c r="D266" s="483"/>
      <c r="E266" s="483"/>
      <c r="F266" s="483"/>
      <c r="G266" s="483"/>
      <c r="H266" s="483"/>
      <c r="I266" s="483"/>
      <c r="J266" s="483"/>
      <c r="K266" s="483"/>
      <c r="L266" s="483"/>
      <c r="M266" s="483"/>
      <c r="N266" s="483"/>
      <c r="O266" s="562"/>
      <c r="P266" s="240"/>
      <c r="Q266" s="334">
        <v>0</v>
      </c>
      <c r="R266" s="277"/>
      <c r="S266" s="240">
        <v>0</v>
      </c>
      <c r="T266" s="242" t="str">
        <f t="shared" si="33"/>
        <v/>
      </c>
    </row>
    <row r="267" spans="2:20" x14ac:dyDescent="0.25">
      <c r="B267" s="236"/>
      <c r="C267" s="561"/>
      <c r="D267" s="483"/>
      <c r="E267" s="483"/>
      <c r="F267" s="483"/>
      <c r="G267" s="483"/>
      <c r="H267" s="483"/>
      <c r="I267" s="483"/>
      <c r="J267" s="483"/>
      <c r="K267" s="483"/>
      <c r="L267" s="483"/>
      <c r="M267" s="483"/>
      <c r="N267" s="483"/>
      <c r="O267" s="562"/>
      <c r="P267" s="240"/>
      <c r="Q267" s="334">
        <v>0</v>
      </c>
      <c r="R267" s="277"/>
      <c r="S267" s="240">
        <v>0</v>
      </c>
      <c r="T267" s="242" t="str">
        <f t="shared" si="33"/>
        <v/>
      </c>
    </row>
    <row r="268" spans="2:20" x14ac:dyDescent="0.25">
      <c r="B268" s="236"/>
      <c r="C268" s="561"/>
      <c r="D268" s="483"/>
      <c r="E268" s="483"/>
      <c r="F268" s="483"/>
      <c r="G268" s="483"/>
      <c r="H268" s="483"/>
      <c r="I268" s="483"/>
      <c r="J268" s="483"/>
      <c r="K268" s="483"/>
      <c r="L268" s="483"/>
      <c r="M268" s="483"/>
      <c r="N268" s="483"/>
      <c r="O268" s="562"/>
      <c r="P268" s="240"/>
      <c r="Q268" s="334">
        <v>0</v>
      </c>
      <c r="R268" s="277"/>
      <c r="S268" s="240">
        <v>0</v>
      </c>
      <c r="T268" s="242" t="str">
        <f t="shared" si="33"/>
        <v/>
      </c>
    </row>
    <row r="269" spans="2:20" x14ac:dyDescent="0.25">
      <c r="B269" s="236"/>
      <c r="C269" s="561"/>
      <c r="D269" s="483"/>
      <c r="E269" s="483"/>
      <c r="F269" s="483"/>
      <c r="G269" s="483"/>
      <c r="H269" s="483"/>
      <c r="I269" s="483"/>
      <c r="J269" s="483"/>
      <c r="K269" s="483"/>
      <c r="L269" s="483"/>
      <c r="M269" s="483"/>
      <c r="N269" s="483"/>
      <c r="O269" s="562"/>
      <c r="P269" s="240"/>
      <c r="Q269" s="334">
        <v>0</v>
      </c>
      <c r="R269" s="277"/>
      <c r="S269" s="240">
        <v>0</v>
      </c>
      <c r="T269" s="242" t="str">
        <f t="shared" si="33"/>
        <v/>
      </c>
    </row>
    <row r="270" spans="2:20" x14ac:dyDescent="0.25">
      <c r="B270" s="236"/>
      <c r="C270" s="563"/>
      <c r="D270" s="564"/>
      <c r="E270" s="564"/>
      <c r="F270" s="564"/>
      <c r="G270" s="564"/>
      <c r="H270" s="564"/>
      <c r="I270" s="564"/>
      <c r="J270" s="564"/>
      <c r="K270" s="564"/>
      <c r="L270" s="564"/>
      <c r="M270" s="564"/>
      <c r="N270" s="564"/>
      <c r="O270" s="565"/>
      <c r="P270" s="240"/>
      <c r="Q270" s="334">
        <v>0</v>
      </c>
      <c r="R270" s="277"/>
      <c r="S270" s="240">
        <v>0</v>
      </c>
      <c r="T270" s="242" t="str">
        <f t="shared" si="33"/>
        <v/>
      </c>
    </row>
    <row r="271" spans="2:20" ht="13.5" thickBot="1" x14ac:dyDescent="0.3">
      <c r="B271" s="60" t="s">
        <v>207</v>
      </c>
      <c r="C271" s="279"/>
      <c r="D271" s="249"/>
      <c r="E271" s="249"/>
      <c r="F271" s="249"/>
      <c r="G271" s="249"/>
      <c r="H271" s="249"/>
      <c r="I271" s="249"/>
      <c r="J271" s="249"/>
      <c r="K271" s="249"/>
      <c r="L271" s="249"/>
      <c r="M271" s="249"/>
      <c r="N271" s="249"/>
      <c r="O271" s="253"/>
      <c r="P271" s="253"/>
      <c r="Q271" s="253"/>
      <c r="R271" s="253"/>
      <c r="S271" s="253"/>
      <c r="T271" s="66">
        <f>SUM(T261:T270)</f>
        <v>0</v>
      </c>
    </row>
    <row r="272" spans="2:20" ht="13.5" thickBot="1" x14ac:dyDescent="0.3">
      <c r="B272" s="74"/>
      <c r="C272" s="281"/>
      <c r="D272" s="282"/>
      <c r="E272" s="282"/>
      <c r="F272" s="282"/>
      <c r="G272" s="282"/>
      <c r="H272" s="282"/>
      <c r="I272" s="282"/>
      <c r="J272" s="282"/>
      <c r="K272" s="282"/>
      <c r="L272" s="282"/>
      <c r="M272" s="282"/>
      <c r="N272" s="282"/>
      <c r="O272" s="282"/>
      <c r="P272" s="282"/>
      <c r="Q272" s="282"/>
      <c r="R272" s="282"/>
      <c r="S272" s="282"/>
      <c r="T272" s="82"/>
    </row>
    <row r="273" spans="2:20" x14ac:dyDescent="0.25">
      <c r="B273" s="503" t="s">
        <v>58</v>
      </c>
      <c r="C273" s="504"/>
      <c r="D273" s="504"/>
      <c r="E273" s="504"/>
      <c r="F273" s="504"/>
      <c r="G273" s="505"/>
      <c r="H273" s="505"/>
      <c r="I273" s="505"/>
      <c r="J273" s="505"/>
      <c r="K273" s="505"/>
      <c r="L273" s="505"/>
      <c r="M273" s="505"/>
      <c r="N273" s="505"/>
      <c r="O273" s="505"/>
      <c r="P273" s="505"/>
      <c r="Q273" s="505"/>
      <c r="R273" s="505"/>
      <c r="S273" s="506"/>
      <c r="T273" s="81" t="s">
        <v>200</v>
      </c>
    </row>
    <row r="274" spans="2:20" ht="13.15" customHeight="1" x14ac:dyDescent="0.25">
      <c r="B274" s="78" t="s">
        <v>59</v>
      </c>
      <c r="C274" s="500" t="s">
        <v>60</v>
      </c>
      <c r="D274" s="501"/>
      <c r="E274" s="501"/>
      <c r="F274" s="501"/>
      <c r="G274" s="501"/>
      <c r="H274" s="501"/>
      <c r="I274" s="501"/>
      <c r="J274" s="501"/>
      <c r="K274" s="501"/>
      <c r="L274" s="501"/>
      <c r="M274" s="501"/>
      <c r="N274" s="501"/>
      <c r="O274" s="501"/>
      <c r="P274" s="501"/>
      <c r="Q274" s="501"/>
      <c r="R274" s="72"/>
      <c r="S274" s="72"/>
      <c r="T274" s="80"/>
    </row>
    <row r="275" spans="2:20" x14ac:dyDescent="0.25">
      <c r="B275" s="236"/>
      <c r="C275" s="490"/>
      <c r="D275" s="490"/>
      <c r="E275" s="490"/>
      <c r="F275" s="490"/>
      <c r="G275" s="490"/>
      <c r="H275" s="490"/>
      <c r="I275" s="490"/>
      <c r="J275" s="490"/>
      <c r="K275" s="490"/>
      <c r="L275" s="490"/>
      <c r="M275" s="490"/>
      <c r="N275" s="490"/>
      <c r="O275" s="490"/>
      <c r="P275" s="490"/>
      <c r="Q275" s="490"/>
      <c r="R275" s="488"/>
      <c r="S275" s="489"/>
      <c r="T275" s="259">
        <v>0</v>
      </c>
    </row>
    <row r="276" spans="2:20" x14ac:dyDescent="0.25">
      <c r="B276" s="236"/>
      <c r="C276" s="490"/>
      <c r="D276" s="490"/>
      <c r="E276" s="490"/>
      <c r="F276" s="490"/>
      <c r="G276" s="490"/>
      <c r="H276" s="490"/>
      <c r="I276" s="490"/>
      <c r="J276" s="490"/>
      <c r="K276" s="490"/>
      <c r="L276" s="490"/>
      <c r="M276" s="490"/>
      <c r="N276" s="490"/>
      <c r="O276" s="490"/>
      <c r="P276" s="490"/>
      <c r="Q276" s="490"/>
      <c r="R276" s="478"/>
      <c r="S276" s="479"/>
      <c r="T276" s="259">
        <v>0</v>
      </c>
    </row>
    <row r="277" spans="2:20" x14ac:dyDescent="0.25">
      <c r="B277" s="236"/>
      <c r="C277" s="490"/>
      <c r="D277" s="490"/>
      <c r="E277" s="490"/>
      <c r="F277" s="490"/>
      <c r="G277" s="490"/>
      <c r="H277" s="490"/>
      <c r="I277" s="490"/>
      <c r="J277" s="490"/>
      <c r="K277" s="490"/>
      <c r="L277" s="490"/>
      <c r="M277" s="490"/>
      <c r="N277" s="490"/>
      <c r="O277" s="490"/>
      <c r="P277" s="490"/>
      <c r="Q277" s="490"/>
      <c r="R277" s="478"/>
      <c r="S277" s="479"/>
      <c r="T277" s="259">
        <v>0</v>
      </c>
    </row>
    <row r="278" spans="2:20" x14ac:dyDescent="0.25">
      <c r="B278" s="236"/>
      <c r="C278" s="490"/>
      <c r="D278" s="490"/>
      <c r="E278" s="490"/>
      <c r="F278" s="490"/>
      <c r="G278" s="490"/>
      <c r="H278" s="490"/>
      <c r="I278" s="490"/>
      <c r="J278" s="490"/>
      <c r="K278" s="490"/>
      <c r="L278" s="490"/>
      <c r="M278" s="490"/>
      <c r="N278" s="490"/>
      <c r="O278" s="490"/>
      <c r="P278" s="490"/>
      <c r="Q278" s="490"/>
      <c r="R278" s="478"/>
      <c r="S278" s="479"/>
      <c r="T278" s="259">
        <v>0</v>
      </c>
    </row>
    <row r="279" spans="2:20" x14ac:dyDescent="0.25">
      <c r="B279" s="236"/>
      <c r="C279" s="490"/>
      <c r="D279" s="490"/>
      <c r="E279" s="490"/>
      <c r="F279" s="490"/>
      <c r="G279" s="490"/>
      <c r="H279" s="490"/>
      <c r="I279" s="490"/>
      <c r="J279" s="490"/>
      <c r="K279" s="490"/>
      <c r="L279" s="490"/>
      <c r="M279" s="490"/>
      <c r="N279" s="490"/>
      <c r="O279" s="490"/>
      <c r="P279" s="490"/>
      <c r="Q279" s="490"/>
      <c r="R279" s="478"/>
      <c r="S279" s="479"/>
      <c r="T279" s="259">
        <v>0</v>
      </c>
    </row>
    <row r="280" spans="2:20" x14ac:dyDescent="0.25">
      <c r="B280" s="236"/>
      <c r="C280" s="502"/>
      <c r="D280" s="502"/>
      <c r="E280" s="502"/>
      <c r="F280" s="502"/>
      <c r="G280" s="502"/>
      <c r="H280" s="502"/>
      <c r="I280" s="502"/>
      <c r="J280" s="502"/>
      <c r="K280" s="502"/>
      <c r="L280" s="502"/>
      <c r="M280" s="502"/>
      <c r="N280" s="502"/>
      <c r="O280" s="502"/>
      <c r="P280" s="502"/>
      <c r="Q280" s="502"/>
      <c r="R280" s="478"/>
      <c r="S280" s="479"/>
      <c r="T280" s="259">
        <v>0</v>
      </c>
    </row>
    <row r="281" spans="2:20" x14ac:dyDescent="0.25">
      <c r="B281" s="236"/>
      <c r="C281" s="502"/>
      <c r="D281" s="502"/>
      <c r="E281" s="502"/>
      <c r="F281" s="502"/>
      <c r="G281" s="502"/>
      <c r="H281" s="502"/>
      <c r="I281" s="502"/>
      <c r="J281" s="502"/>
      <c r="K281" s="502"/>
      <c r="L281" s="502"/>
      <c r="M281" s="502"/>
      <c r="N281" s="502"/>
      <c r="O281" s="502"/>
      <c r="P281" s="502"/>
      <c r="Q281" s="502"/>
      <c r="R281" s="478"/>
      <c r="S281" s="479"/>
      <c r="T281" s="259">
        <v>0</v>
      </c>
    </row>
    <row r="282" spans="2:20" x14ac:dyDescent="0.25">
      <c r="B282" s="236"/>
      <c r="C282" s="502"/>
      <c r="D282" s="502"/>
      <c r="E282" s="502"/>
      <c r="F282" s="502"/>
      <c r="G282" s="502"/>
      <c r="H282" s="502"/>
      <c r="I282" s="502"/>
      <c r="J282" s="502"/>
      <c r="K282" s="502"/>
      <c r="L282" s="502"/>
      <c r="M282" s="502"/>
      <c r="N282" s="502"/>
      <c r="O282" s="502"/>
      <c r="P282" s="502"/>
      <c r="Q282" s="502"/>
      <c r="R282" s="478"/>
      <c r="S282" s="479"/>
      <c r="T282" s="259">
        <v>0</v>
      </c>
    </row>
    <row r="283" spans="2:20" x14ac:dyDescent="0.25">
      <c r="B283" s="236"/>
      <c r="C283" s="502"/>
      <c r="D283" s="502"/>
      <c r="E283" s="502"/>
      <c r="F283" s="502"/>
      <c r="G283" s="502"/>
      <c r="H283" s="502"/>
      <c r="I283" s="502"/>
      <c r="J283" s="502"/>
      <c r="K283" s="502"/>
      <c r="L283" s="502"/>
      <c r="M283" s="502"/>
      <c r="N283" s="502"/>
      <c r="O283" s="502"/>
      <c r="P283" s="502"/>
      <c r="Q283" s="502"/>
      <c r="R283" s="478"/>
      <c r="S283" s="479"/>
      <c r="T283" s="259">
        <v>0</v>
      </c>
    </row>
    <row r="284" spans="2:20" x14ac:dyDescent="0.25">
      <c r="B284" s="296"/>
      <c r="C284" s="491"/>
      <c r="D284" s="491"/>
      <c r="E284" s="491"/>
      <c r="F284" s="491"/>
      <c r="G284" s="491"/>
      <c r="H284" s="491"/>
      <c r="I284" s="491"/>
      <c r="J284" s="491"/>
      <c r="K284" s="491"/>
      <c r="L284" s="491"/>
      <c r="M284" s="491"/>
      <c r="N284" s="491"/>
      <c r="O284" s="491"/>
      <c r="P284" s="491"/>
      <c r="Q284" s="491"/>
      <c r="R284" s="480"/>
      <c r="S284" s="481"/>
      <c r="T284" s="286">
        <v>0</v>
      </c>
    </row>
    <row r="285" spans="2:20" ht="13.5" thickBot="1" x14ac:dyDescent="0.3">
      <c r="B285" s="60" t="s">
        <v>208</v>
      </c>
      <c r="C285" s="254"/>
      <c r="D285" s="253"/>
      <c r="E285" s="253"/>
      <c r="F285" s="253"/>
      <c r="G285" s="253"/>
      <c r="H285" s="253"/>
      <c r="I285" s="253"/>
      <c r="J285" s="253"/>
      <c r="K285" s="253"/>
      <c r="L285" s="253"/>
      <c r="M285" s="253"/>
      <c r="N285" s="253"/>
      <c r="O285" s="253"/>
      <c r="P285" s="253"/>
      <c r="Q285" s="255"/>
      <c r="R285" s="252"/>
      <c r="S285" s="255"/>
      <c r="T285" s="333">
        <f>SUM(T275:T284)</f>
        <v>0</v>
      </c>
    </row>
    <row r="286" spans="2:20" ht="13.9" customHeight="1" thickBot="1" x14ac:dyDescent="0.3">
      <c r="B286" s="447" t="str">
        <f xml:space="preserve"> "Total " &amp;B219</f>
        <v>Total Sprowston Park &amp; Ride</v>
      </c>
      <c r="C286" s="492"/>
      <c r="D286" s="493"/>
      <c r="E286" s="493"/>
      <c r="F286" s="493"/>
      <c r="G286" s="493"/>
      <c r="H286" s="493"/>
      <c r="I286" s="493"/>
      <c r="J286" s="493"/>
      <c r="K286" s="493"/>
      <c r="L286" s="493"/>
      <c r="M286" s="493"/>
      <c r="N286" s="493"/>
      <c r="O286" s="448" t="s">
        <v>201</v>
      </c>
      <c r="P286" s="449"/>
      <c r="Q286" s="449"/>
      <c r="R286" s="449"/>
      <c r="S286" s="449"/>
      <c r="T286" s="73">
        <f>T245+T258+T271+T285</f>
        <v>2.3000000000000007E-5</v>
      </c>
    </row>
    <row r="287" spans="2:20" ht="13.9" customHeight="1" thickBot="1" x14ac:dyDescent="0.3">
      <c r="B287" s="492"/>
      <c r="C287" s="492"/>
      <c r="D287" s="493"/>
      <c r="E287" s="493"/>
      <c r="F287" s="493"/>
      <c r="G287" s="493"/>
      <c r="H287" s="493"/>
      <c r="I287" s="493"/>
      <c r="J287" s="493"/>
      <c r="K287" s="493"/>
      <c r="L287" s="493"/>
      <c r="M287" s="493"/>
      <c r="N287" s="493"/>
      <c r="O287" s="448" t="s">
        <v>202</v>
      </c>
      <c r="P287" s="449"/>
      <c r="Q287" s="449"/>
      <c r="R287" s="449"/>
      <c r="S287" s="449"/>
      <c r="T287" s="73">
        <f>(T286+(T286*$S$4))*(100%+$S$6)</f>
        <v>2.3000000000000007E-5</v>
      </c>
    </row>
    <row r="288" spans="2:20" ht="18.75" customHeight="1" thickBot="1" x14ac:dyDescent="0.3">
      <c r="B288" s="328"/>
      <c r="C288" s="328"/>
      <c r="D288" s="329"/>
      <c r="E288" s="329"/>
      <c r="F288" s="329"/>
      <c r="G288" s="329"/>
      <c r="H288" s="329"/>
      <c r="I288" s="329"/>
      <c r="J288" s="329"/>
      <c r="K288" s="329"/>
      <c r="L288" s="329"/>
      <c r="M288" s="329"/>
      <c r="N288" s="330"/>
      <c r="O288" s="331"/>
      <c r="P288" s="331"/>
      <c r="Q288" s="331"/>
      <c r="R288" s="331"/>
      <c r="S288" s="331"/>
      <c r="T288" s="332"/>
    </row>
    <row r="289" spans="1:33" ht="34.9" customHeight="1" thickBot="1" x14ac:dyDescent="0.3">
      <c r="B289" s="522" t="str">
        <f>'Master site list'!$A6</f>
        <v>Thickthorn Park &amp; Ride</v>
      </c>
      <c r="C289" s="522"/>
      <c r="D289" s="522"/>
      <c r="E289" s="522"/>
      <c r="F289" s="522"/>
      <c r="G289" s="522"/>
      <c r="H289" s="522"/>
      <c r="I289" s="522"/>
      <c r="J289" s="522"/>
      <c r="K289" s="522"/>
      <c r="L289" s="522"/>
      <c r="M289" s="523"/>
      <c r="N289" s="521" t="str">
        <f>Summary!$B$23</f>
        <v>Soft FM Services</v>
      </c>
      <c r="O289" s="522"/>
      <c r="P289" s="522"/>
      <c r="Q289" s="522"/>
      <c r="R289" s="522"/>
      <c r="S289" s="522"/>
      <c r="T289" s="523"/>
    </row>
    <row r="290" spans="1:33" ht="100.15" customHeight="1" thickBot="1" x14ac:dyDescent="0.3">
      <c r="B290" s="172" t="s">
        <v>37</v>
      </c>
      <c r="C290" s="48" t="s">
        <v>38</v>
      </c>
      <c r="D290" s="48" t="s">
        <v>39</v>
      </c>
      <c r="E290" s="48" t="s">
        <v>61</v>
      </c>
      <c r="F290" s="49" t="s">
        <v>62</v>
      </c>
      <c r="G290" s="48" t="s">
        <v>63</v>
      </c>
      <c r="H290" s="48" t="s">
        <v>43</v>
      </c>
      <c r="I290" s="48" t="s">
        <v>44</v>
      </c>
      <c r="J290" s="48" t="s">
        <v>64</v>
      </c>
      <c r="K290" s="48" t="s">
        <v>65</v>
      </c>
      <c r="L290" s="48" t="s">
        <v>47</v>
      </c>
      <c r="M290" s="48" t="s">
        <v>48</v>
      </c>
      <c r="N290" s="48" t="s">
        <v>66</v>
      </c>
      <c r="O290" s="48" t="s">
        <v>67</v>
      </c>
      <c r="P290" s="48" t="s">
        <v>68</v>
      </c>
      <c r="Q290" s="48" t="s">
        <v>69</v>
      </c>
      <c r="R290" s="48" t="s">
        <v>70</v>
      </c>
      <c r="S290" s="48" t="s">
        <v>54</v>
      </c>
      <c r="T290" s="50" t="s">
        <v>200</v>
      </c>
    </row>
    <row r="291" spans="1:33" s="12" customFormat="1" x14ac:dyDescent="0.25">
      <c r="A291" s="14"/>
      <c r="B291" s="173" t="s">
        <v>216</v>
      </c>
      <c r="C291" s="264"/>
      <c r="D291" s="265"/>
      <c r="E291" s="265"/>
      <c r="F291" s="266"/>
      <c r="G291" s="267"/>
      <c r="H291" s="267"/>
      <c r="I291" s="267"/>
      <c r="J291" s="267"/>
      <c r="K291" s="267"/>
      <c r="L291" s="268"/>
      <c r="M291" s="268"/>
      <c r="N291" s="267"/>
      <c r="O291" s="267"/>
      <c r="P291" s="267"/>
      <c r="Q291" s="267"/>
      <c r="R291" s="267"/>
      <c r="S291" s="267"/>
      <c r="T291" s="269"/>
      <c r="U291" s="120"/>
      <c r="AF291" s="14"/>
      <c r="AG291" s="14"/>
    </row>
    <row r="292" spans="1:33" ht="15" x14ac:dyDescent="0.25">
      <c r="B292" s="270"/>
      <c r="C292" s="271"/>
      <c r="D292" s="272" t="str">
        <f>IF(C292="","",F292/C292)</f>
        <v/>
      </c>
      <c r="E292" s="273">
        <f>C292/2080</f>
        <v>0</v>
      </c>
      <c r="F292" s="274">
        <v>9.9999999999999995E-7</v>
      </c>
      <c r="G292" s="275">
        <v>0</v>
      </c>
      <c r="H292" s="274">
        <v>0</v>
      </c>
      <c r="I292" s="51">
        <f>H292/F292</f>
        <v>0</v>
      </c>
      <c r="J292" s="275">
        <v>0</v>
      </c>
      <c r="K292" s="275">
        <v>0</v>
      </c>
      <c r="L292" s="275">
        <v>0</v>
      </c>
      <c r="M292" s="53">
        <f>L292/F292</f>
        <v>0</v>
      </c>
      <c r="N292" s="275">
        <v>0</v>
      </c>
      <c r="O292" s="275">
        <v>0</v>
      </c>
      <c r="P292" s="275">
        <v>0</v>
      </c>
      <c r="Q292" s="275">
        <v>0</v>
      </c>
      <c r="R292" s="275">
        <v>0</v>
      </c>
      <c r="S292" s="274"/>
      <c r="T292" s="276">
        <f>SUM(F292+G292+H292+J292+K292+L292+N292+O292+P292+Q292+R292)</f>
        <v>9.9999999999999995E-7</v>
      </c>
      <c r="U292" s="122">
        <f>SUM(C292*E292)</f>
        <v>0</v>
      </c>
      <c r="AC292" s="15"/>
      <c r="AD292" s="15"/>
      <c r="AE292" s="15"/>
      <c r="AF292" s="16"/>
    </row>
    <row r="293" spans="1:33" ht="15" x14ac:dyDescent="0.25">
      <c r="B293" s="236"/>
      <c r="C293" s="277"/>
      <c r="D293" s="238" t="str">
        <f t="shared" ref="D293:D314" si="34">IF(C293="","",F293/C293)</f>
        <v/>
      </c>
      <c r="E293" s="243">
        <f t="shared" ref="E293:E314" si="35">C293/2080</f>
        <v>0</v>
      </c>
      <c r="F293" s="240">
        <v>9.9999999999999995E-7</v>
      </c>
      <c r="G293" s="241">
        <v>0</v>
      </c>
      <c r="H293" s="240">
        <v>0</v>
      </c>
      <c r="I293" s="30">
        <f>H293/F293</f>
        <v>0</v>
      </c>
      <c r="J293" s="241">
        <v>0</v>
      </c>
      <c r="K293" s="241">
        <v>0</v>
      </c>
      <c r="L293" s="241">
        <v>0</v>
      </c>
      <c r="M293" s="36">
        <f t="shared" ref="M293:M314" si="36">L293/F293</f>
        <v>0</v>
      </c>
      <c r="N293" s="241">
        <v>0</v>
      </c>
      <c r="O293" s="241">
        <v>0</v>
      </c>
      <c r="P293" s="241">
        <v>0</v>
      </c>
      <c r="Q293" s="241">
        <v>0</v>
      </c>
      <c r="R293" s="241">
        <v>0</v>
      </c>
      <c r="S293" s="240"/>
      <c r="T293" s="242">
        <f t="shared" ref="T293:T305" si="37">SUM(F293+G293+H293+J293+K293+L293+N293+O293+P293+Q293+R293)</f>
        <v>9.9999999999999995E-7</v>
      </c>
      <c r="U293" s="122">
        <f t="shared" ref="U293:U315" si="38">SUM(C293*E293)</f>
        <v>0</v>
      </c>
      <c r="AC293" s="15"/>
      <c r="AD293" s="15"/>
      <c r="AE293" s="15"/>
      <c r="AF293" s="16"/>
    </row>
    <row r="294" spans="1:33" ht="15" x14ac:dyDescent="0.25">
      <c r="B294" s="236"/>
      <c r="C294" s="277"/>
      <c r="D294" s="238" t="str">
        <f t="shared" si="34"/>
        <v/>
      </c>
      <c r="E294" s="243">
        <f t="shared" si="35"/>
        <v>0</v>
      </c>
      <c r="F294" s="240">
        <v>9.9999999999999995E-7</v>
      </c>
      <c r="G294" s="241">
        <v>0</v>
      </c>
      <c r="H294" s="240">
        <v>0</v>
      </c>
      <c r="I294" s="30">
        <f t="shared" ref="I294:I314" si="39">H294/F294</f>
        <v>0</v>
      </c>
      <c r="J294" s="241">
        <v>0</v>
      </c>
      <c r="K294" s="241">
        <v>0</v>
      </c>
      <c r="L294" s="241">
        <v>0</v>
      </c>
      <c r="M294" s="36">
        <f t="shared" si="36"/>
        <v>0</v>
      </c>
      <c r="N294" s="241">
        <v>0</v>
      </c>
      <c r="O294" s="241">
        <v>0</v>
      </c>
      <c r="P294" s="241">
        <v>0</v>
      </c>
      <c r="Q294" s="241">
        <v>0</v>
      </c>
      <c r="R294" s="241">
        <v>0</v>
      </c>
      <c r="S294" s="240"/>
      <c r="T294" s="242">
        <f t="shared" si="37"/>
        <v>9.9999999999999995E-7</v>
      </c>
      <c r="U294" s="122">
        <f t="shared" si="38"/>
        <v>0</v>
      </c>
      <c r="AC294" s="15"/>
      <c r="AD294" s="15"/>
      <c r="AE294" s="15"/>
      <c r="AF294" s="16"/>
    </row>
    <row r="295" spans="1:33" ht="15" x14ac:dyDescent="0.25">
      <c r="B295" s="236"/>
      <c r="C295" s="277"/>
      <c r="D295" s="238" t="str">
        <f t="shared" si="34"/>
        <v/>
      </c>
      <c r="E295" s="243">
        <f t="shared" si="35"/>
        <v>0</v>
      </c>
      <c r="F295" s="240">
        <v>9.9999999999999995E-7</v>
      </c>
      <c r="G295" s="241">
        <v>0</v>
      </c>
      <c r="H295" s="240">
        <v>0</v>
      </c>
      <c r="I295" s="30">
        <f t="shared" si="39"/>
        <v>0</v>
      </c>
      <c r="J295" s="241">
        <v>0</v>
      </c>
      <c r="K295" s="241">
        <v>0</v>
      </c>
      <c r="L295" s="241">
        <v>0</v>
      </c>
      <c r="M295" s="36">
        <f t="shared" si="36"/>
        <v>0</v>
      </c>
      <c r="N295" s="241">
        <v>0</v>
      </c>
      <c r="O295" s="241">
        <v>0</v>
      </c>
      <c r="P295" s="241">
        <v>0</v>
      </c>
      <c r="Q295" s="241">
        <v>0</v>
      </c>
      <c r="R295" s="241">
        <v>0</v>
      </c>
      <c r="S295" s="240"/>
      <c r="T295" s="242">
        <f t="shared" si="37"/>
        <v>9.9999999999999995E-7</v>
      </c>
      <c r="U295" s="122">
        <f t="shared" si="38"/>
        <v>0</v>
      </c>
      <c r="AC295" s="15"/>
      <c r="AD295" s="15"/>
      <c r="AE295" s="15"/>
      <c r="AF295" s="16"/>
    </row>
    <row r="296" spans="1:33" ht="15" x14ac:dyDescent="0.25">
      <c r="B296" s="236"/>
      <c r="C296" s="277"/>
      <c r="D296" s="238" t="str">
        <f t="shared" si="34"/>
        <v/>
      </c>
      <c r="E296" s="243">
        <f t="shared" si="35"/>
        <v>0</v>
      </c>
      <c r="F296" s="240">
        <v>9.9999999999999995E-7</v>
      </c>
      <c r="G296" s="241">
        <v>0</v>
      </c>
      <c r="H296" s="240">
        <v>0</v>
      </c>
      <c r="I296" s="30">
        <f t="shared" si="39"/>
        <v>0</v>
      </c>
      <c r="J296" s="241">
        <v>0</v>
      </c>
      <c r="K296" s="241">
        <v>0</v>
      </c>
      <c r="L296" s="241">
        <v>0</v>
      </c>
      <c r="M296" s="36">
        <f t="shared" si="36"/>
        <v>0</v>
      </c>
      <c r="N296" s="241">
        <v>0</v>
      </c>
      <c r="O296" s="241">
        <v>0</v>
      </c>
      <c r="P296" s="241">
        <v>0</v>
      </c>
      <c r="Q296" s="241">
        <v>0</v>
      </c>
      <c r="R296" s="241">
        <v>0</v>
      </c>
      <c r="S296" s="240"/>
      <c r="T296" s="242">
        <f t="shared" si="37"/>
        <v>9.9999999999999995E-7</v>
      </c>
      <c r="U296" s="122">
        <f t="shared" si="38"/>
        <v>0</v>
      </c>
      <c r="AC296" s="15"/>
      <c r="AD296" s="15"/>
      <c r="AE296" s="15"/>
      <c r="AF296" s="16"/>
    </row>
    <row r="297" spans="1:33" ht="15" x14ac:dyDescent="0.25">
      <c r="B297" s="236"/>
      <c r="C297" s="277"/>
      <c r="D297" s="238" t="str">
        <f t="shared" si="34"/>
        <v/>
      </c>
      <c r="E297" s="243">
        <f t="shared" si="35"/>
        <v>0</v>
      </c>
      <c r="F297" s="240">
        <v>9.9999999999999995E-7</v>
      </c>
      <c r="G297" s="241">
        <v>0</v>
      </c>
      <c r="H297" s="240">
        <v>0</v>
      </c>
      <c r="I297" s="30">
        <f t="shared" si="39"/>
        <v>0</v>
      </c>
      <c r="J297" s="241">
        <v>0</v>
      </c>
      <c r="K297" s="241">
        <v>0</v>
      </c>
      <c r="L297" s="241">
        <v>0</v>
      </c>
      <c r="M297" s="36">
        <f t="shared" si="36"/>
        <v>0</v>
      </c>
      <c r="N297" s="241">
        <v>0</v>
      </c>
      <c r="O297" s="241">
        <v>0</v>
      </c>
      <c r="P297" s="241">
        <v>0</v>
      </c>
      <c r="Q297" s="241">
        <v>0</v>
      </c>
      <c r="R297" s="241">
        <v>0</v>
      </c>
      <c r="S297" s="240"/>
      <c r="T297" s="242">
        <f t="shared" si="37"/>
        <v>9.9999999999999995E-7</v>
      </c>
      <c r="U297" s="122">
        <f t="shared" si="38"/>
        <v>0</v>
      </c>
      <c r="AC297" s="15"/>
      <c r="AD297" s="15"/>
      <c r="AE297" s="15"/>
      <c r="AF297" s="16"/>
    </row>
    <row r="298" spans="1:33" ht="15" x14ac:dyDescent="0.25">
      <c r="B298" s="236"/>
      <c r="C298" s="277"/>
      <c r="D298" s="238" t="str">
        <f t="shared" si="34"/>
        <v/>
      </c>
      <c r="E298" s="243">
        <f t="shared" si="35"/>
        <v>0</v>
      </c>
      <c r="F298" s="240">
        <v>9.9999999999999995E-7</v>
      </c>
      <c r="G298" s="241">
        <v>0</v>
      </c>
      <c r="H298" s="240">
        <v>0</v>
      </c>
      <c r="I298" s="30">
        <f t="shared" si="39"/>
        <v>0</v>
      </c>
      <c r="J298" s="241">
        <v>0</v>
      </c>
      <c r="K298" s="241">
        <v>0</v>
      </c>
      <c r="L298" s="241">
        <v>0</v>
      </c>
      <c r="M298" s="36">
        <f t="shared" si="36"/>
        <v>0</v>
      </c>
      <c r="N298" s="241">
        <v>0</v>
      </c>
      <c r="O298" s="241">
        <v>0</v>
      </c>
      <c r="P298" s="241">
        <v>0</v>
      </c>
      <c r="Q298" s="241">
        <v>0</v>
      </c>
      <c r="R298" s="241">
        <v>0</v>
      </c>
      <c r="S298" s="240"/>
      <c r="T298" s="242">
        <f t="shared" si="37"/>
        <v>9.9999999999999995E-7</v>
      </c>
      <c r="U298" s="122">
        <f t="shared" si="38"/>
        <v>0</v>
      </c>
      <c r="AC298" s="15"/>
      <c r="AD298" s="15"/>
      <c r="AE298" s="15"/>
      <c r="AF298" s="16"/>
    </row>
    <row r="299" spans="1:33" ht="15" x14ac:dyDescent="0.25">
      <c r="B299" s="236"/>
      <c r="C299" s="277"/>
      <c r="D299" s="238" t="str">
        <f t="shared" si="34"/>
        <v/>
      </c>
      <c r="E299" s="243">
        <f t="shared" si="35"/>
        <v>0</v>
      </c>
      <c r="F299" s="240">
        <v>9.9999999999999995E-7</v>
      </c>
      <c r="G299" s="241">
        <v>0</v>
      </c>
      <c r="H299" s="240">
        <v>0</v>
      </c>
      <c r="I299" s="30">
        <f t="shared" si="39"/>
        <v>0</v>
      </c>
      <c r="J299" s="241">
        <v>0</v>
      </c>
      <c r="K299" s="241">
        <v>0</v>
      </c>
      <c r="L299" s="241">
        <v>0</v>
      </c>
      <c r="M299" s="36">
        <f t="shared" si="36"/>
        <v>0</v>
      </c>
      <c r="N299" s="241">
        <v>0</v>
      </c>
      <c r="O299" s="241">
        <v>0</v>
      </c>
      <c r="P299" s="241">
        <v>0</v>
      </c>
      <c r="Q299" s="241">
        <v>0</v>
      </c>
      <c r="R299" s="241">
        <v>0</v>
      </c>
      <c r="S299" s="240"/>
      <c r="T299" s="242">
        <f t="shared" si="37"/>
        <v>9.9999999999999995E-7</v>
      </c>
      <c r="U299" s="122">
        <f t="shared" si="38"/>
        <v>0</v>
      </c>
      <c r="AC299" s="15"/>
      <c r="AD299" s="15"/>
      <c r="AE299" s="15"/>
      <c r="AF299" s="16"/>
    </row>
    <row r="300" spans="1:33" ht="15" x14ac:dyDescent="0.25">
      <c r="B300" s="236"/>
      <c r="C300" s="277"/>
      <c r="D300" s="238" t="str">
        <f t="shared" si="34"/>
        <v/>
      </c>
      <c r="E300" s="243">
        <f t="shared" si="35"/>
        <v>0</v>
      </c>
      <c r="F300" s="240">
        <v>9.9999999999999995E-7</v>
      </c>
      <c r="G300" s="241">
        <v>0</v>
      </c>
      <c r="H300" s="240">
        <v>0</v>
      </c>
      <c r="I300" s="30">
        <f t="shared" si="39"/>
        <v>0</v>
      </c>
      <c r="J300" s="241">
        <v>0</v>
      </c>
      <c r="K300" s="241">
        <v>0</v>
      </c>
      <c r="L300" s="241">
        <v>0</v>
      </c>
      <c r="M300" s="36">
        <f t="shared" si="36"/>
        <v>0</v>
      </c>
      <c r="N300" s="241">
        <v>0</v>
      </c>
      <c r="O300" s="241">
        <v>0</v>
      </c>
      <c r="P300" s="241">
        <v>0</v>
      </c>
      <c r="Q300" s="241">
        <v>0</v>
      </c>
      <c r="R300" s="241">
        <v>0</v>
      </c>
      <c r="S300" s="240"/>
      <c r="T300" s="242">
        <f t="shared" si="37"/>
        <v>9.9999999999999995E-7</v>
      </c>
      <c r="U300" s="122">
        <f t="shared" si="38"/>
        <v>0</v>
      </c>
      <c r="AC300" s="15"/>
      <c r="AD300" s="15"/>
      <c r="AE300" s="15"/>
      <c r="AF300" s="16"/>
    </row>
    <row r="301" spans="1:33" ht="15" x14ac:dyDescent="0.25">
      <c r="B301" s="236"/>
      <c r="C301" s="277"/>
      <c r="D301" s="238" t="str">
        <f t="shared" si="34"/>
        <v/>
      </c>
      <c r="E301" s="243">
        <f t="shared" si="35"/>
        <v>0</v>
      </c>
      <c r="F301" s="240">
        <v>9.9999999999999995E-7</v>
      </c>
      <c r="G301" s="241">
        <v>0</v>
      </c>
      <c r="H301" s="240">
        <v>0</v>
      </c>
      <c r="I301" s="30">
        <f t="shared" si="39"/>
        <v>0</v>
      </c>
      <c r="J301" s="241">
        <v>0</v>
      </c>
      <c r="K301" s="241">
        <v>0</v>
      </c>
      <c r="L301" s="241">
        <v>0</v>
      </c>
      <c r="M301" s="36">
        <f t="shared" si="36"/>
        <v>0</v>
      </c>
      <c r="N301" s="241">
        <v>0</v>
      </c>
      <c r="O301" s="241">
        <v>0</v>
      </c>
      <c r="P301" s="241">
        <v>0</v>
      </c>
      <c r="Q301" s="241">
        <v>0</v>
      </c>
      <c r="R301" s="241">
        <v>0</v>
      </c>
      <c r="S301" s="240"/>
      <c r="T301" s="242">
        <f t="shared" si="37"/>
        <v>9.9999999999999995E-7</v>
      </c>
      <c r="U301" s="122">
        <f t="shared" si="38"/>
        <v>0</v>
      </c>
      <c r="AC301" s="15"/>
      <c r="AD301" s="15"/>
      <c r="AE301" s="15"/>
      <c r="AF301" s="16"/>
    </row>
    <row r="302" spans="1:33" ht="15" x14ac:dyDescent="0.25">
      <c r="B302" s="236"/>
      <c r="C302" s="277"/>
      <c r="D302" s="238" t="str">
        <f t="shared" si="34"/>
        <v/>
      </c>
      <c r="E302" s="243">
        <f t="shared" si="35"/>
        <v>0</v>
      </c>
      <c r="F302" s="240">
        <v>9.9999999999999995E-7</v>
      </c>
      <c r="G302" s="241">
        <v>0</v>
      </c>
      <c r="H302" s="240">
        <v>0</v>
      </c>
      <c r="I302" s="30">
        <f t="shared" si="39"/>
        <v>0</v>
      </c>
      <c r="J302" s="241">
        <v>0</v>
      </c>
      <c r="K302" s="241">
        <v>0</v>
      </c>
      <c r="L302" s="241">
        <v>0</v>
      </c>
      <c r="M302" s="36">
        <f t="shared" si="36"/>
        <v>0</v>
      </c>
      <c r="N302" s="241">
        <v>0</v>
      </c>
      <c r="O302" s="241">
        <v>0</v>
      </c>
      <c r="P302" s="241">
        <v>0</v>
      </c>
      <c r="Q302" s="241">
        <v>0</v>
      </c>
      <c r="R302" s="241">
        <v>0</v>
      </c>
      <c r="S302" s="240"/>
      <c r="T302" s="242">
        <f t="shared" si="37"/>
        <v>9.9999999999999995E-7</v>
      </c>
      <c r="U302" s="122">
        <f t="shared" si="38"/>
        <v>0</v>
      </c>
      <c r="AC302" s="15"/>
      <c r="AD302" s="15"/>
      <c r="AE302" s="15"/>
      <c r="AF302" s="16"/>
    </row>
    <row r="303" spans="1:33" ht="15" x14ac:dyDescent="0.25">
      <c r="B303" s="236"/>
      <c r="C303" s="277"/>
      <c r="D303" s="238" t="str">
        <f t="shared" si="34"/>
        <v/>
      </c>
      <c r="E303" s="243">
        <f t="shared" si="35"/>
        <v>0</v>
      </c>
      <c r="F303" s="240">
        <v>9.9999999999999995E-7</v>
      </c>
      <c r="G303" s="241">
        <v>0</v>
      </c>
      <c r="H303" s="240">
        <v>0</v>
      </c>
      <c r="I303" s="30">
        <f t="shared" si="39"/>
        <v>0</v>
      </c>
      <c r="J303" s="241">
        <v>0</v>
      </c>
      <c r="K303" s="241">
        <v>0</v>
      </c>
      <c r="L303" s="241">
        <v>0</v>
      </c>
      <c r="M303" s="36">
        <f t="shared" si="36"/>
        <v>0</v>
      </c>
      <c r="N303" s="241">
        <v>0</v>
      </c>
      <c r="O303" s="241">
        <v>0</v>
      </c>
      <c r="P303" s="241">
        <v>0</v>
      </c>
      <c r="Q303" s="241">
        <v>0</v>
      </c>
      <c r="R303" s="241">
        <v>0</v>
      </c>
      <c r="S303" s="240"/>
      <c r="T303" s="242">
        <f t="shared" si="37"/>
        <v>9.9999999999999995E-7</v>
      </c>
      <c r="U303" s="122">
        <f t="shared" si="38"/>
        <v>0</v>
      </c>
      <c r="AC303" s="15"/>
      <c r="AD303" s="15"/>
      <c r="AE303" s="15"/>
      <c r="AF303" s="16"/>
    </row>
    <row r="304" spans="1:33" ht="15" x14ac:dyDescent="0.25">
      <c r="B304" s="236"/>
      <c r="C304" s="277"/>
      <c r="D304" s="238" t="str">
        <f t="shared" si="34"/>
        <v/>
      </c>
      <c r="E304" s="243">
        <f t="shared" si="35"/>
        <v>0</v>
      </c>
      <c r="F304" s="240">
        <v>9.9999999999999995E-7</v>
      </c>
      <c r="G304" s="241">
        <v>0</v>
      </c>
      <c r="H304" s="240">
        <v>0</v>
      </c>
      <c r="I304" s="30">
        <f t="shared" si="39"/>
        <v>0</v>
      </c>
      <c r="J304" s="241">
        <v>0</v>
      </c>
      <c r="K304" s="241">
        <v>0</v>
      </c>
      <c r="L304" s="241">
        <v>0</v>
      </c>
      <c r="M304" s="36">
        <f t="shared" si="36"/>
        <v>0</v>
      </c>
      <c r="N304" s="241">
        <v>0</v>
      </c>
      <c r="O304" s="241">
        <v>0</v>
      </c>
      <c r="P304" s="241">
        <v>0</v>
      </c>
      <c r="Q304" s="241">
        <v>0</v>
      </c>
      <c r="R304" s="241">
        <v>0</v>
      </c>
      <c r="S304" s="240"/>
      <c r="T304" s="242">
        <f t="shared" si="37"/>
        <v>9.9999999999999995E-7</v>
      </c>
      <c r="U304" s="122">
        <f t="shared" si="38"/>
        <v>0</v>
      </c>
      <c r="AC304" s="15"/>
      <c r="AD304" s="15"/>
      <c r="AE304" s="15"/>
      <c r="AF304" s="16"/>
    </row>
    <row r="305" spans="2:32" ht="15" x14ac:dyDescent="0.25">
      <c r="B305" s="236"/>
      <c r="C305" s="277"/>
      <c r="D305" s="238" t="str">
        <f t="shared" si="34"/>
        <v/>
      </c>
      <c r="E305" s="243">
        <f t="shared" si="35"/>
        <v>0</v>
      </c>
      <c r="F305" s="240">
        <v>9.9999999999999995E-7</v>
      </c>
      <c r="G305" s="241">
        <v>0</v>
      </c>
      <c r="H305" s="240">
        <v>0</v>
      </c>
      <c r="I305" s="30">
        <f t="shared" si="39"/>
        <v>0</v>
      </c>
      <c r="J305" s="241">
        <v>0</v>
      </c>
      <c r="K305" s="241">
        <v>0</v>
      </c>
      <c r="L305" s="241">
        <v>0</v>
      </c>
      <c r="M305" s="36">
        <f t="shared" si="36"/>
        <v>0</v>
      </c>
      <c r="N305" s="241">
        <v>0</v>
      </c>
      <c r="O305" s="241">
        <v>0</v>
      </c>
      <c r="P305" s="241">
        <v>0</v>
      </c>
      <c r="Q305" s="241">
        <v>0</v>
      </c>
      <c r="R305" s="241">
        <v>0</v>
      </c>
      <c r="S305" s="240"/>
      <c r="T305" s="242">
        <f t="shared" si="37"/>
        <v>9.9999999999999995E-7</v>
      </c>
      <c r="U305" s="122">
        <f t="shared" si="38"/>
        <v>0</v>
      </c>
      <c r="AC305" s="15"/>
      <c r="AD305" s="15"/>
      <c r="AE305" s="15"/>
      <c r="AF305" s="16"/>
    </row>
    <row r="306" spans="2:32" ht="15" x14ac:dyDescent="0.25">
      <c r="B306" s="236"/>
      <c r="C306" s="277"/>
      <c r="D306" s="238" t="str">
        <f t="shared" si="34"/>
        <v/>
      </c>
      <c r="E306" s="243">
        <f t="shared" si="35"/>
        <v>0</v>
      </c>
      <c r="F306" s="240">
        <v>9.9999999999999995E-7</v>
      </c>
      <c r="G306" s="241">
        <v>0</v>
      </c>
      <c r="H306" s="240">
        <v>0</v>
      </c>
      <c r="I306" s="30">
        <f t="shared" si="39"/>
        <v>0</v>
      </c>
      <c r="J306" s="241">
        <v>0</v>
      </c>
      <c r="K306" s="241">
        <v>0</v>
      </c>
      <c r="L306" s="241">
        <v>0</v>
      </c>
      <c r="M306" s="36">
        <f t="shared" si="36"/>
        <v>0</v>
      </c>
      <c r="N306" s="241">
        <v>0</v>
      </c>
      <c r="O306" s="241">
        <v>0</v>
      </c>
      <c r="P306" s="241">
        <v>0</v>
      </c>
      <c r="Q306" s="241">
        <v>0</v>
      </c>
      <c r="R306" s="241">
        <v>0</v>
      </c>
      <c r="S306" s="240"/>
      <c r="T306" s="242">
        <f>SUM(F306+G306+H306+J306+K306+L306+N306+O306+P306+Q306+R306)</f>
        <v>9.9999999999999995E-7</v>
      </c>
      <c r="U306" s="122">
        <f t="shared" si="38"/>
        <v>0</v>
      </c>
      <c r="AC306" s="15"/>
      <c r="AD306" s="15"/>
      <c r="AE306" s="15"/>
      <c r="AF306" s="16"/>
    </row>
    <row r="307" spans="2:32" ht="15" x14ac:dyDescent="0.25">
      <c r="B307" s="236"/>
      <c r="C307" s="277"/>
      <c r="D307" s="238" t="str">
        <f t="shared" si="34"/>
        <v/>
      </c>
      <c r="E307" s="243">
        <f t="shared" si="35"/>
        <v>0</v>
      </c>
      <c r="F307" s="240">
        <v>9.9999999999999995E-7</v>
      </c>
      <c r="G307" s="241">
        <v>0</v>
      </c>
      <c r="H307" s="240">
        <v>0</v>
      </c>
      <c r="I307" s="30">
        <f t="shared" si="39"/>
        <v>0</v>
      </c>
      <c r="J307" s="241">
        <v>0</v>
      </c>
      <c r="K307" s="241">
        <v>0</v>
      </c>
      <c r="L307" s="241">
        <v>0</v>
      </c>
      <c r="M307" s="36">
        <f t="shared" si="36"/>
        <v>0</v>
      </c>
      <c r="N307" s="241">
        <v>0</v>
      </c>
      <c r="O307" s="241">
        <v>0</v>
      </c>
      <c r="P307" s="241">
        <v>0</v>
      </c>
      <c r="Q307" s="241">
        <v>0</v>
      </c>
      <c r="R307" s="241">
        <v>0</v>
      </c>
      <c r="S307" s="240"/>
      <c r="T307" s="242">
        <f t="shared" ref="T307" si="40">SUM(F307+G307+H307+J307+K307+L307+N307+O307+P307+Q307+R307)</f>
        <v>9.9999999999999995E-7</v>
      </c>
      <c r="U307" s="122">
        <f t="shared" si="38"/>
        <v>0</v>
      </c>
      <c r="AC307" s="15"/>
      <c r="AD307" s="15"/>
      <c r="AE307" s="15"/>
      <c r="AF307" s="16"/>
    </row>
    <row r="308" spans="2:32" ht="15" x14ac:dyDescent="0.25">
      <c r="B308" s="236"/>
      <c r="C308" s="277"/>
      <c r="D308" s="238" t="str">
        <f t="shared" si="34"/>
        <v/>
      </c>
      <c r="E308" s="243">
        <f t="shared" si="35"/>
        <v>0</v>
      </c>
      <c r="F308" s="240">
        <v>9.9999999999999995E-7</v>
      </c>
      <c r="G308" s="241">
        <v>0</v>
      </c>
      <c r="H308" s="240">
        <v>0</v>
      </c>
      <c r="I308" s="30">
        <f t="shared" si="39"/>
        <v>0</v>
      </c>
      <c r="J308" s="241">
        <v>0</v>
      </c>
      <c r="K308" s="241">
        <v>0</v>
      </c>
      <c r="L308" s="241">
        <v>0</v>
      </c>
      <c r="M308" s="36">
        <f t="shared" si="36"/>
        <v>0</v>
      </c>
      <c r="N308" s="241">
        <v>0</v>
      </c>
      <c r="O308" s="241">
        <v>0</v>
      </c>
      <c r="P308" s="241">
        <v>0</v>
      </c>
      <c r="Q308" s="241">
        <v>0</v>
      </c>
      <c r="R308" s="241">
        <v>0</v>
      </c>
      <c r="S308" s="240"/>
      <c r="T308" s="242">
        <f>SUM(F308+G308+H308+J308+K308+L308+N308+O308+P308+Q308+R308)</f>
        <v>9.9999999999999995E-7</v>
      </c>
      <c r="U308" s="122">
        <f t="shared" si="38"/>
        <v>0</v>
      </c>
      <c r="AC308" s="15"/>
      <c r="AD308" s="15"/>
      <c r="AE308" s="15"/>
      <c r="AF308" s="16"/>
    </row>
    <row r="309" spans="2:32" ht="15" x14ac:dyDescent="0.25">
      <c r="B309" s="236"/>
      <c r="C309" s="277"/>
      <c r="D309" s="238" t="str">
        <f t="shared" si="34"/>
        <v/>
      </c>
      <c r="E309" s="243">
        <f t="shared" si="35"/>
        <v>0</v>
      </c>
      <c r="F309" s="240">
        <v>9.9999999999999995E-7</v>
      </c>
      <c r="G309" s="241">
        <v>0</v>
      </c>
      <c r="H309" s="240">
        <v>0</v>
      </c>
      <c r="I309" s="30">
        <f t="shared" si="39"/>
        <v>0</v>
      </c>
      <c r="J309" s="241">
        <v>0</v>
      </c>
      <c r="K309" s="241">
        <v>0</v>
      </c>
      <c r="L309" s="241">
        <v>0</v>
      </c>
      <c r="M309" s="36">
        <f t="shared" si="36"/>
        <v>0</v>
      </c>
      <c r="N309" s="241">
        <v>0</v>
      </c>
      <c r="O309" s="241">
        <v>0</v>
      </c>
      <c r="P309" s="241">
        <v>0</v>
      </c>
      <c r="Q309" s="241">
        <v>0</v>
      </c>
      <c r="R309" s="241">
        <v>0</v>
      </c>
      <c r="S309" s="240"/>
      <c r="T309" s="242">
        <f t="shared" ref="T309:T314" si="41">SUM(F309+G309+H309+J309+K309+L309+N309+O309+P309+Q309+R309)</f>
        <v>9.9999999999999995E-7</v>
      </c>
      <c r="U309" s="122">
        <f t="shared" si="38"/>
        <v>0</v>
      </c>
      <c r="AC309" s="15"/>
      <c r="AD309" s="15"/>
      <c r="AE309" s="15"/>
      <c r="AF309" s="16"/>
    </row>
    <row r="310" spans="2:32" ht="15" x14ac:dyDescent="0.25">
      <c r="B310" s="236"/>
      <c r="C310" s="277"/>
      <c r="D310" s="238" t="str">
        <f t="shared" si="34"/>
        <v/>
      </c>
      <c r="E310" s="243">
        <f t="shared" si="35"/>
        <v>0</v>
      </c>
      <c r="F310" s="240">
        <v>9.9999999999999995E-7</v>
      </c>
      <c r="G310" s="241">
        <v>0</v>
      </c>
      <c r="H310" s="240">
        <v>0</v>
      </c>
      <c r="I310" s="30">
        <f t="shared" si="39"/>
        <v>0</v>
      </c>
      <c r="J310" s="241">
        <v>0</v>
      </c>
      <c r="K310" s="241">
        <v>0</v>
      </c>
      <c r="L310" s="241">
        <v>0</v>
      </c>
      <c r="M310" s="36">
        <f t="shared" si="36"/>
        <v>0</v>
      </c>
      <c r="N310" s="241">
        <v>0</v>
      </c>
      <c r="O310" s="241">
        <v>0</v>
      </c>
      <c r="P310" s="241">
        <v>0</v>
      </c>
      <c r="Q310" s="241">
        <v>0</v>
      </c>
      <c r="R310" s="241">
        <v>0</v>
      </c>
      <c r="S310" s="240"/>
      <c r="T310" s="242">
        <f t="shared" si="41"/>
        <v>9.9999999999999995E-7</v>
      </c>
      <c r="U310" s="122">
        <f t="shared" si="38"/>
        <v>0</v>
      </c>
      <c r="AC310" s="15"/>
      <c r="AD310" s="15"/>
      <c r="AE310" s="15"/>
      <c r="AF310" s="16"/>
    </row>
    <row r="311" spans="2:32" ht="15" x14ac:dyDescent="0.25">
      <c r="B311" s="236"/>
      <c r="C311" s="277"/>
      <c r="D311" s="238" t="str">
        <f t="shared" si="34"/>
        <v/>
      </c>
      <c r="E311" s="243">
        <f t="shared" si="35"/>
        <v>0</v>
      </c>
      <c r="F311" s="240">
        <v>9.9999999999999995E-7</v>
      </c>
      <c r="G311" s="241">
        <v>0</v>
      </c>
      <c r="H311" s="240">
        <v>0</v>
      </c>
      <c r="I311" s="30">
        <f t="shared" si="39"/>
        <v>0</v>
      </c>
      <c r="J311" s="241">
        <v>0</v>
      </c>
      <c r="K311" s="241">
        <v>0</v>
      </c>
      <c r="L311" s="241">
        <v>0</v>
      </c>
      <c r="M311" s="36">
        <f t="shared" si="36"/>
        <v>0</v>
      </c>
      <c r="N311" s="241">
        <v>0</v>
      </c>
      <c r="O311" s="241">
        <v>0</v>
      </c>
      <c r="P311" s="241">
        <v>0</v>
      </c>
      <c r="Q311" s="241">
        <v>0</v>
      </c>
      <c r="R311" s="241">
        <v>0</v>
      </c>
      <c r="S311" s="240"/>
      <c r="T311" s="242">
        <f t="shared" si="41"/>
        <v>9.9999999999999995E-7</v>
      </c>
      <c r="U311" s="122">
        <f t="shared" si="38"/>
        <v>0</v>
      </c>
      <c r="AC311" s="15"/>
      <c r="AD311" s="15"/>
      <c r="AE311" s="15"/>
      <c r="AF311" s="16"/>
    </row>
    <row r="312" spans="2:32" ht="15" x14ac:dyDescent="0.25">
      <c r="B312" s="236"/>
      <c r="C312" s="277"/>
      <c r="D312" s="238" t="str">
        <f t="shared" si="34"/>
        <v/>
      </c>
      <c r="E312" s="243">
        <f t="shared" si="35"/>
        <v>0</v>
      </c>
      <c r="F312" s="240">
        <v>9.9999999999999995E-7</v>
      </c>
      <c r="G312" s="241">
        <v>0</v>
      </c>
      <c r="H312" s="240">
        <v>0</v>
      </c>
      <c r="I312" s="30">
        <f t="shared" si="39"/>
        <v>0</v>
      </c>
      <c r="J312" s="241">
        <v>0</v>
      </c>
      <c r="K312" s="241">
        <v>0</v>
      </c>
      <c r="L312" s="241">
        <v>0</v>
      </c>
      <c r="M312" s="36">
        <f t="shared" si="36"/>
        <v>0</v>
      </c>
      <c r="N312" s="241">
        <v>0</v>
      </c>
      <c r="O312" s="241">
        <v>0</v>
      </c>
      <c r="P312" s="241">
        <v>0</v>
      </c>
      <c r="Q312" s="241">
        <v>0</v>
      </c>
      <c r="R312" s="241">
        <v>0</v>
      </c>
      <c r="S312" s="240"/>
      <c r="T312" s="242">
        <f t="shared" si="41"/>
        <v>9.9999999999999995E-7</v>
      </c>
      <c r="U312" s="122">
        <f t="shared" si="38"/>
        <v>0</v>
      </c>
      <c r="AC312" s="15"/>
      <c r="AD312" s="15"/>
      <c r="AE312" s="15"/>
      <c r="AF312" s="16"/>
    </row>
    <row r="313" spans="2:32" ht="15" x14ac:dyDescent="0.25">
      <c r="B313" s="236"/>
      <c r="C313" s="277"/>
      <c r="D313" s="238" t="str">
        <f t="shared" si="34"/>
        <v/>
      </c>
      <c r="E313" s="243">
        <f t="shared" si="35"/>
        <v>0</v>
      </c>
      <c r="F313" s="240">
        <v>9.9999999999999995E-7</v>
      </c>
      <c r="G313" s="241">
        <v>0</v>
      </c>
      <c r="H313" s="240">
        <v>0</v>
      </c>
      <c r="I313" s="30">
        <f t="shared" si="39"/>
        <v>0</v>
      </c>
      <c r="J313" s="241">
        <v>0</v>
      </c>
      <c r="K313" s="241">
        <v>0</v>
      </c>
      <c r="L313" s="241">
        <v>0</v>
      </c>
      <c r="M313" s="36">
        <f t="shared" si="36"/>
        <v>0</v>
      </c>
      <c r="N313" s="241">
        <v>0</v>
      </c>
      <c r="O313" s="241">
        <v>0</v>
      </c>
      <c r="P313" s="241">
        <v>0</v>
      </c>
      <c r="Q313" s="241">
        <v>0</v>
      </c>
      <c r="R313" s="241">
        <v>0</v>
      </c>
      <c r="S313" s="240"/>
      <c r="T313" s="242">
        <f t="shared" si="41"/>
        <v>9.9999999999999995E-7</v>
      </c>
      <c r="U313" s="122">
        <f t="shared" si="38"/>
        <v>0</v>
      </c>
      <c r="AC313" s="15"/>
      <c r="AD313" s="15"/>
      <c r="AE313" s="15"/>
      <c r="AF313" s="16"/>
    </row>
    <row r="314" spans="2:32" ht="15" x14ac:dyDescent="0.25">
      <c r="B314" s="236"/>
      <c r="C314" s="277"/>
      <c r="D314" s="238" t="str">
        <f t="shared" si="34"/>
        <v/>
      </c>
      <c r="E314" s="243">
        <f t="shared" si="35"/>
        <v>0</v>
      </c>
      <c r="F314" s="240">
        <v>9.9999999999999995E-7</v>
      </c>
      <c r="G314" s="241">
        <v>0</v>
      </c>
      <c r="H314" s="240">
        <v>0</v>
      </c>
      <c r="I314" s="30">
        <f t="shared" si="39"/>
        <v>0</v>
      </c>
      <c r="J314" s="241">
        <v>0</v>
      </c>
      <c r="K314" s="241">
        <v>0</v>
      </c>
      <c r="L314" s="241">
        <v>0</v>
      </c>
      <c r="M314" s="36">
        <f t="shared" si="36"/>
        <v>0</v>
      </c>
      <c r="N314" s="241">
        <v>0</v>
      </c>
      <c r="O314" s="241">
        <v>0</v>
      </c>
      <c r="P314" s="241">
        <v>0</v>
      </c>
      <c r="Q314" s="241">
        <v>0</v>
      </c>
      <c r="R314" s="241">
        <v>0</v>
      </c>
      <c r="S314" s="240"/>
      <c r="T314" s="242">
        <f t="shared" si="41"/>
        <v>9.9999999999999995E-7</v>
      </c>
      <c r="U314" s="122">
        <f t="shared" si="38"/>
        <v>0</v>
      </c>
    </row>
    <row r="315" spans="2:32" ht="13.5" thickBot="1" x14ac:dyDescent="0.3">
      <c r="B315" s="88" t="s">
        <v>205</v>
      </c>
      <c r="C315" s="89">
        <f>SUM(C292:C314)</f>
        <v>0</v>
      </c>
      <c r="D315" s="90"/>
      <c r="E315" s="32">
        <f>SUM(E292:E314)</f>
        <v>0</v>
      </c>
      <c r="F315" s="33">
        <f>SUM(F292:F314)</f>
        <v>2.3000000000000007E-5</v>
      </c>
      <c r="G315" s="55">
        <f>SUM(G292:G314)</f>
        <v>0</v>
      </c>
      <c r="H315" s="55">
        <f>SUM(H292:H314)</f>
        <v>0</v>
      </c>
      <c r="I315" s="58"/>
      <c r="J315" s="55">
        <f>SUM(J292:J314)</f>
        <v>0</v>
      </c>
      <c r="K315" s="55">
        <f>SUM(K292:K314)</f>
        <v>0</v>
      </c>
      <c r="L315" s="55">
        <f>SUM(L292:L314)</f>
        <v>0</v>
      </c>
      <c r="M315" s="56"/>
      <c r="N315" s="55">
        <f>SUM(N292:N314)</f>
        <v>0</v>
      </c>
      <c r="O315" s="55">
        <f>SUM(O292:O314)</f>
        <v>0</v>
      </c>
      <c r="P315" s="55">
        <f>SUM(P292:P314)</f>
        <v>0</v>
      </c>
      <c r="Q315" s="55">
        <f>SUM(Q292:Q314)</f>
        <v>0</v>
      </c>
      <c r="R315" s="55">
        <f>SUM(R292:R314)</f>
        <v>0</v>
      </c>
      <c r="S315" s="55"/>
      <c r="T315" s="57">
        <f>SUM(T292:T314)</f>
        <v>2.3000000000000007E-5</v>
      </c>
      <c r="U315" s="122">
        <f t="shared" si="38"/>
        <v>0</v>
      </c>
    </row>
    <row r="316" spans="2:32" ht="13.5" thickBot="1" x14ac:dyDescent="0.3">
      <c r="B316" s="244"/>
      <c r="C316" s="246"/>
      <c r="D316" s="245"/>
      <c r="E316" s="245"/>
      <c r="F316" s="245"/>
      <c r="G316" s="245"/>
      <c r="H316" s="245"/>
      <c r="I316" s="245"/>
      <c r="J316" s="245"/>
      <c r="K316" s="245"/>
      <c r="L316" s="245"/>
      <c r="M316" s="245"/>
      <c r="N316" s="245"/>
      <c r="O316" s="245"/>
      <c r="P316" s="245"/>
      <c r="Q316" s="245"/>
      <c r="R316" s="245"/>
      <c r="S316" s="245"/>
      <c r="T316" s="247"/>
    </row>
    <row r="317" spans="2:32" x14ac:dyDescent="0.25">
      <c r="B317" s="463" t="s">
        <v>55</v>
      </c>
      <c r="C317" s="464"/>
      <c r="D317" s="464"/>
      <c r="E317" s="464"/>
      <c r="F317" s="464"/>
      <c r="G317" s="464"/>
      <c r="H317" s="464"/>
      <c r="I317" s="464"/>
      <c r="J317" s="464"/>
      <c r="K317" s="464"/>
      <c r="L317" s="464"/>
      <c r="M317" s="464"/>
      <c r="N317" s="464"/>
      <c r="O317" s="464"/>
      <c r="P317" s="464"/>
      <c r="Q317" s="464"/>
      <c r="R317" s="464"/>
      <c r="S317" s="512"/>
      <c r="T317" s="61" t="s">
        <v>200</v>
      </c>
    </row>
    <row r="318" spans="2:32" x14ac:dyDescent="0.25">
      <c r="B318" s="278"/>
      <c r="C318" s="513"/>
      <c r="D318" s="514"/>
      <c r="E318" s="514"/>
      <c r="F318" s="514"/>
      <c r="G318" s="514"/>
      <c r="H318" s="514"/>
      <c r="I318" s="514"/>
      <c r="J318" s="514"/>
      <c r="K318" s="514"/>
      <c r="L318" s="514"/>
      <c r="M318" s="514"/>
      <c r="N318" s="514"/>
      <c r="O318" s="514"/>
      <c r="P318" s="514"/>
      <c r="Q318" s="514"/>
      <c r="R318" s="514"/>
      <c r="S318" s="514"/>
      <c r="T318" s="248">
        <v>0</v>
      </c>
    </row>
    <row r="319" spans="2:32" x14ac:dyDescent="0.25">
      <c r="B319" s="278"/>
      <c r="C319" s="507"/>
      <c r="D319" s="508"/>
      <c r="E319" s="508"/>
      <c r="F319" s="508"/>
      <c r="G319" s="508"/>
      <c r="H319" s="508"/>
      <c r="I319" s="508"/>
      <c r="J319" s="508"/>
      <c r="K319" s="508"/>
      <c r="L319" s="508"/>
      <c r="M319" s="508"/>
      <c r="N319" s="508"/>
      <c r="O319" s="508"/>
      <c r="P319" s="508"/>
      <c r="Q319" s="508"/>
      <c r="R319" s="508"/>
      <c r="S319" s="508"/>
      <c r="T319" s="248">
        <v>0</v>
      </c>
    </row>
    <row r="320" spans="2:32" x14ac:dyDescent="0.25">
      <c r="B320" s="278"/>
      <c r="C320" s="507"/>
      <c r="D320" s="508"/>
      <c r="E320" s="508"/>
      <c r="F320" s="508"/>
      <c r="G320" s="508"/>
      <c r="H320" s="508"/>
      <c r="I320" s="508"/>
      <c r="J320" s="508"/>
      <c r="K320" s="508"/>
      <c r="L320" s="508"/>
      <c r="M320" s="508"/>
      <c r="N320" s="508"/>
      <c r="O320" s="508"/>
      <c r="P320" s="508"/>
      <c r="Q320" s="508"/>
      <c r="R320" s="508"/>
      <c r="S320" s="508"/>
      <c r="T320" s="248">
        <v>0</v>
      </c>
    </row>
    <row r="321" spans="2:20" x14ac:dyDescent="0.25">
      <c r="B321" s="278"/>
      <c r="C321" s="507"/>
      <c r="D321" s="508"/>
      <c r="E321" s="508"/>
      <c r="F321" s="508"/>
      <c r="G321" s="508"/>
      <c r="H321" s="508"/>
      <c r="I321" s="508"/>
      <c r="J321" s="508"/>
      <c r="K321" s="508"/>
      <c r="L321" s="508"/>
      <c r="M321" s="508"/>
      <c r="N321" s="508"/>
      <c r="O321" s="508"/>
      <c r="P321" s="508"/>
      <c r="Q321" s="508"/>
      <c r="R321" s="508"/>
      <c r="S321" s="508"/>
      <c r="T321" s="248">
        <v>0</v>
      </c>
    </row>
    <row r="322" spans="2:20" x14ac:dyDescent="0.25">
      <c r="B322" s="278"/>
      <c r="C322" s="507"/>
      <c r="D322" s="508"/>
      <c r="E322" s="508"/>
      <c r="F322" s="508"/>
      <c r="G322" s="508"/>
      <c r="H322" s="508"/>
      <c r="I322" s="508"/>
      <c r="J322" s="508"/>
      <c r="K322" s="508"/>
      <c r="L322" s="508"/>
      <c r="M322" s="508"/>
      <c r="N322" s="508"/>
      <c r="O322" s="508"/>
      <c r="P322" s="508"/>
      <c r="Q322" s="508"/>
      <c r="R322" s="508"/>
      <c r="S322" s="508"/>
      <c r="T322" s="248">
        <v>0</v>
      </c>
    </row>
    <row r="323" spans="2:20" x14ac:dyDescent="0.25">
      <c r="B323" s="278"/>
      <c r="C323" s="507"/>
      <c r="D323" s="508"/>
      <c r="E323" s="508"/>
      <c r="F323" s="508"/>
      <c r="G323" s="508"/>
      <c r="H323" s="508"/>
      <c r="I323" s="508"/>
      <c r="J323" s="508"/>
      <c r="K323" s="508"/>
      <c r="L323" s="508"/>
      <c r="M323" s="508"/>
      <c r="N323" s="508"/>
      <c r="O323" s="508"/>
      <c r="P323" s="508"/>
      <c r="Q323" s="508"/>
      <c r="R323" s="508"/>
      <c r="S323" s="508"/>
      <c r="T323" s="248">
        <v>0</v>
      </c>
    </row>
    <row r="324" spans="2:20" x14ac:dyDescent="0.25">
      <c r="B324" s="278"/>
      <c r="C324" s="507"/>
      <c r="D324" s="508"/>
      <c r="E324" s="508"/>
      <c r="F324" s="508"/>
      <c r="G324" s="508"/>
      <c r="H324" s="508"/>
      <c r="I324" s="508"/>
      <c r="J324" s="508"/>
      <c r="K324" s="508"/>
      <c r="L324" s="508"/>
      <c r="M324" s="508"/>
      <c r="N324" s="508"/>
      <c r="O324" s="508"/>
      <c r="P324" s="508"/>
      <c r="Q324" s="508"/>
      <c r="R324" s="508"/>
      <c r="S324" s="508"/>
      <c r="T324" s="248">
        <v>0</v>
      </c>
    </row>
    <row r="325" spans="2:20" x14ac:dyDescent="0.25">
      <c r="B325" s="278"/>
      <c r="C325" s="507"/>
      <c r="D325" s="508"/>
      <c r="E325" s="508"/>
      <c r="F325" s="508"/>
      <c r="G325" s="508"/>
      <c r="H325" s="508"/>
      <c r="I325" s="508"/>
      <c r="J325" s="508"/>
      <c r="K325" s="508"/>
      <c r="L325" s="508"/>
      <c r="M325" s="508"/>
      <c r="N325" s="508"/>
      <c r="O325" s="508"/>
      <c r="P325" s="508"/>
      <c r="Q325" s="508"/>
      <c r="R325" s="508"/>
      <c r="S325" s="508"/>
      <c r="T325" s="248">
        <v>0</v>
      </c>
    </row>
    <row r="326" spans="2:20" x14ac:dyDescent="0.25">
      <c r="B326" s="278"/>
      <c r="C326" s="507"/>
      <c r="D326" s="508"/>
      <c r="E326" s="508"/>
      <c r="F326" s="508"/>
      <c r="G326" s="508"/>
      <c r="H326" s="508"/>
      <c r="I326" s="508"/>
      <c r="J326" s="508"/>
      <c r="K326" s="508"/>
      <c r="L326" s="508"/>
      <c r="M326" s="508"/>
      <c r="N326" s="508"/>
      <c r="O326" s="508"/>
      <c r="P326" s="508"/>
      <c r="Q326" s="508"/>
      <c r="R326" s="508"/>
      <c r="S326" s="508"/>
      <c r="T326" s="248">
        <v>0</v>
      </c>
    </row>
    <row r="327" spans="2:20" x14ac:dyDescent="0.25">
      <c r="B327" s="278"/>
      <c r="C327" s="519"/>
      <c r="D327" s="520"/>
      <c r="E327" s="520"/>
      <c r="F327" s="520"/>
      <c r="G327" s="520"/>
      <c r="H327" s="520"/>
      <c r="I327" s="520"/>
      <c r="J327" s="520"/>
      <c r="K327" s="520"/>
      <c r="L327" s="520"/>
      <c r="M327" s="520"/>
      <c r="N327" s="520"/>
      <c r="O327" s="520"/>
      <c r="P327" s="520"/>
      <c r="Q327" s="520"/>
      <c r="R327" s="520"/>
      <c r="S327" s="520"/>
      <c r="T327" s="248">
        <v>0</v>
      </c>
    </row>
    <row r="328" spans="2:20" ht="13.5" thickBot="1" x14ac:dyDescent="0.3">
      <c r="B328" s="60" t="s">
        <v>206</v>
      </c>
      <c r="C328" s="279"/>
      <c r="D328" s="250"/>
      <c r="E328" s="250"/>
      <c r="F328" s="250"/>
      <c r="G328" s="250"/>
      <c r="H328" s="250"/>
      <c r="I328" s="250"/>
      <c r="J328" s="250"/>
      <c r="K328" s="250"/>
      <c r="L328" s="250"/>
      <c r="M328" s="250"/>
      <c r="N328" s="250"/>
      <c r="O328" s="250"/>
      <c r="P328" s="250"/>
      <c r="Q328" s="250"/>
      <c r="R328" s="250"/>
      <c r="S328" s="250"/>
      <c r="T328" s="35">
        <f>SUM(T318:T327)</f>
        <v>0</v>
      </c>
    </row>
    <row r="329" spans="2:20" ht="13.5" thickBot="1" x14ac:dyDescent="0.3">
      <c r="B329" s="74"/>
      <c r="C329" s="75"/>
      <c r="D329" s="245"/>
      <c r="E329" s="245"/>
      <c r="F329" s="245"/>
      <c r="G329" s="245"/>
      <c r="H329" s="245"/>
      <c r="I329" s="245"/>
      <c r="J329" s="245"/>
      <c r="K329" s="245"/>
      <c r="L329" s="245"/>
      <c r="M329" s="245"/>
      <c r="N329" s="245"/>
      <c r="O329" s="245"/>
      <c r="P329" s="245"/>
      <c r="Q329" s="245"/>
      <c r="R329" s="245"/>
      <c r="S329" s="245"/>
      <c r="T329" s="247"/>
    </row>
    <row r="330" spans="2:20" ht="39.6" customHeight="1" x14ac:dyDescent="0.25">
      <c r="B330" s="497" t="s">
        <v>211</v>
      </c>
      <c r="C330" s="498"/>
      <c r="D330" s="498"/>
      <c r="E330" s="498"/>
      <c r="F330" s="498"/>
      <c r="G330" s="498"/>
      <c r="H330" s="498"/>
      <c r="I330" s="498"/>
      <c r="J330" s="498"/>
      <c r="K330" s="498"/>
      <c r="L330" s="498"/>
      <c r="M330" s="498"/>
      <c r="N330" s="498"/>
      <c r="O330" s="499"/>
      <c r="P330" s="59" t="s">
        <v>56</v>
      </c>
      <c r="Q330" s="59" t="s">
        <v>209</v>
      </c>
      <c r="R330" s="59" t="s">
        <v>57</v>
      </c>
      <c r="S330" s="67" t="s">
        <v>245</v>
      </c>
      <c r="T330" s="61" t="s">
        <v>200</v>
      </c>
    </row>
    <row r="331" spans="2:20" x14ac:dyDescent="0.25">
      <c r="B331" s="236"/>
      <c r="C331" s="568"/>
      <c r="D331" s="569"/>
      <c r="E331" s="569"/>
      <c r="F331" s="569"/>
      <c r="G331" s="569"/>
      <c r="H331" s="569"/>
      <c r="I331" s="569"/>
      <c r="J331" s="569"/>
      <c r="K331" s="569"/>
      <c r="L331" s="569"/>
      <c r="M331" s="569"/>
      <c r="N331" s="569"/>
      <c r="O331" s="570"/>
      <c r="P331" s="240"/>
      <c r="Q331" s="334">
        <v>0</v>
      </c>
      <c r="R331" s="277"/>
      <c r="S331" s="240">
        <v>0</v>
      </c>
      <c r="T331" s="242" t="str">
        <f t="shared" ref="T331:T340" si="42">IF(P331="Purchase",Q331/R331,IF(P331="Rental",S331,IF(Q331+R331+S331&gt;0,"error","")))</f>
        <v/>
      </c>
    </row>
    <row r="332" spans="2:20" x14ac:dyDescent="0.25">
      <c r="B332" s="236"/>
      <c r="C332" s="561"/>
      <c r="D332" s="483"/>
      <c r="E332" s="483"/>
      <c r="F332" s="483"/>
      <c r="G332" s="483"/>
      <c r="H332" s="483"/>
      <c r="I332" s="483"/>
      <c r="J332" s="483"/>
      <c r="K332" s="483"/>
      <c r="L332" s="483"/>
      <c r="M332" s="483"/>
      <c r="N332" s="483"/>
      <c r="O332" s="562"/>
      <c r="P332" s="240"/>
      <c r="Q332" s="334">
        <v>0</v>
      </c>
      <c r="R332" s="277"/>
      <c r="S332" s="240">
        <v>0</v>
      </c>
      <c r="T332" s="242" t="str">
        <f t="shared" si="42"/>
        <v/>
      </c>
    </row>
    <row r="333" spans="2:20" x14ac:dyDescent="0.25">
      <c r="B333" s="236"/>
      <c r="C333" s="561"/>
      <c r="D333" s="483"/>
      <c r="E333" s="483"/>
      <c r="F333" s="483"/>
      <c r="G333" s="483"/>
      <c r="H333" s="483"/>
      <c r="I333" s="483"/>
      <c r="J333" s="483"/>
      <c r="K333" s="483"/>
      <c r="L333" s="483"/>
      <c r="M333" s="483"/>
      <c r="N333" s="483"/>
      <c r="O333" s="562"/>
      <c r="P333" s="240"/>
      <c r="Q333" s="334">
        <v>0</v>
      </c>
      <c r="R333" s="277"/>
      <c r="S333" s="240">
        <v>0</v>
      </c>
      <c r="T333" s="242" t="str">
        <f t="shared" si="42"/>
        <v/>
      </c>
    </row>
    <row r="334" spans="2:20" x14ac:dyDescent="0.25">
      <c r="B334" s="236"/>
      <c r="C334" s="561"/>
      <c r="D334" s="483"/>
      <c r="E334" s="483"/>
      <c r="F334" s="483"/>
      <c r="G334" s="483"/>
      <c r="H334" s="483"/>
      <c r="I334" s="483"/>
      <c r="J334" s="483"/>
      <c r="K334" s="483"/>
      <c r="L334" s="483"/>
      <c r="M334" s="483"/>
      <c r="N334" s="483"/>
      <c r="O334" s="562"/>
      <c r="P334" s="240"/>
      <c r="Q334" s="334">
        <v>0</v>
      </c>
      <c r="R334" s="277"/>
      <c r="S334" s="240">
        <v>0</v>
      </c>
      <c r="T334" s="242" t="str">
        <f t="shared" si="42"/>
        <v/>
      </c>
    </row>
    <row r="335" spans="2:20" x14ac:dyDescent="0.25">
      <c r="B335" s="236"/>
      <c r="C335" s="561"/>
      <c r="D335" s="483"/>
      <c r="E335" s="483"/>
      <c r="F335" s="483"/>
      <c r="G335" s="483"/>
      <c r="H335" s="483"/>
      <c r="I335" s="483"/>
      <c r="J335" s="483"/>
      <c r="K335" s="483"/>
      <c r="L335" s="483"/>
      <c r="M335" s="483"/>
      <c r="N335" s="483"/>
      <c r="O335" s="562"/>
      <c r="P335" s="240"/>
      <c r="Q335" s="334">
        <v>0</v>
      </c>
      <c r="R335" s="277"/>
      <c r="S335" s="240">
        <v>0</v>
      </c>
      <c r="T335" s="242" t="str">
        <f t="shared" si="42"/>
        <v/>
      </c>
    </row>
    <row r="336" spans="2:20" x14ac:dyDescent="0.25">
      <c r="B336" s="236"/>
      <c r="C336" s="561"/>
      <c r="D336" s="483"/>
      <c r="E336" s="483"/>
      <c r="F336" s="483"/>
      <c r="G336" s="483"/>
      <c r="H336" s="483"/>
      <c r="I336" s="483"/>
      <c r="J336" s="483"/>
      <c r="K336" s="483"/>
      <c r="L336" s="483"/>
      <c r="M336" s="483"/>
      <c r="N336" s="483"/>
      <c r="O336" s="562"/>
      <c r="P336" s="240"/>
      <c r="Q336" s="334">
        <v>0</v>
      </c>
      <c r="R336" s="277"/>
      <c r="S336" s="240">
        <v>0</v>
      </c>
      <c r="T336" s="242" t="str">
        <f t="shared" si="42"/>
        <v/>
      </c>
    </row>
    <row r="337" spans="2:20" x14ac:dyDescent="0.25">
      <c r="B337" s="236"/>
      <c r="C337" s="561"/>
      <c r="D337" s="483"/>
      <c r="E337" s="483"/>
      <c r="F337" s="483"/>
      <c r="G337" s="483"/>
      <c r="H337" s="483"/>
      <c r="I337" s="483"/>
      <c r="J337" s="483"/>
      <c r="K337" s="483"/>
      <c r="L337" s="483"/>
      <c r="M337" s="483"/>
      <c r="N337" s="483"/>
      <c r="O337" s="562"/>
      <c r="P337" s="240"/>
      <c r="Q337" s="334">
        <v>0</v>
      </c>
      <c r="R337" s="277"/>
      <c r="S337" s="240">
        <v>0</v>
      </c>
      <c r="T337" s="242" t="str">
        <f t="shared" si="42"/>
        <v/>
      </c>
    </row>
    <row r="338" spans="2:20" x14ac:dyDescent="0.25">
      <c r="B338" s="236"/>
      <c r="C338" s="561"/>
      <c r="D338" s="483"/>
      <c r="E338" s="483"/>
      <c r="F338" s="483"/>
      <c r="G338" s="483"/>
      <c r="H338" s="483"/>
      <c r="I338" s="483"/>
      <c r="J338" s="483"/>
      <c r="K338" s="483"/>
      <c r="L338" s="483"/>
      <c r="M338" s="483"/>
      <c r="N338" s="483"/>
      <c r="O338" s="562"/>
      <c r="P338" s="240"/>
      <c r="Q338" s="334">
        <v>0</v>
      </c>
      <c r="R338" s="277"/>
      <c r="S338" s="240">
        <v>0</v>
      </c>
      <c r="T338" s="242" t="str">
        <f t="shared" si="42"/>
        <v/>
      </c>
    </row>
    <row r="339" spans="2:20" x14ac:dyDescent="0.25">
      <c r="B339" s="236"/>
      <c r="C339" s="561"/>
      <c r="D339" s="483"/>
      <c r="E339" s="483"/>
      <c r="F339" s="483"/>
      <c r="G339" s="483"/>
      <c r="H339" s="483"/>
      <c r="I339" s="483"/>
      <c r="J339" s="483"/>
      <c r="K339" s="483"/>
      <c r="L339" s="483"/>
      <c r="M339" s="483"/>
      <c r="N339" s="483"/>
      <c r="O339" s="562"/>
      <c r="P339" s="240"/>
      <c r="Q339" s="334">
        <v>0</v>
      </c>
      <c r="R339" s="277"/>
      <c r="S339" s="240">
        <v>0</v>
      </c>
      <c r="T339" s="242" t="str">
        <f t="shared" si="42"/>
        <v/>
      </c>
    </row>
    <row r="340" spans="2:20" x14ac:dyDescent="0.25">
      <c r="B340" s="236"/>
      <c r="C340" s="563"/>
      <c r="D340" s="564"/>
      <c r="E340" s="564"/>
      <c r="F340" s="564"/>
      <c r="G340" s="564"/>
      <c r="H340" s="564"/>
      <c r="I340" s="564"/>
      <c r="J340" s="564"/>
      <c r="K340" s="564"/>
      <c r="L340" s="564"/>
      <c r="M340" s="564"/>
      <c r="N340" s="564"/>
      <c r="O340" s="565"/>
      <c r="P340" s="240"/>
      <c r="Q340" s="334">
        <v>0</v>
      </c>
      <c r="R340" s="277"/>
      <c r="S340" s="240">
        <v>0</v>
      </c>
      <c r="T340" s="242" t="str">
        <f t="shared" si="42"/>
        <v/>
      </c>
    </row>
    <row r="341" spans="2:20" ht="13.5" thickBot="1" x14ac:dyDescent="0.3">
      <c r="B341" s="60" t="s">
        <v>207</v>
      </c>
      <c r="C341" s="279"/>
      <c r="D341" s="249"/>
      <c r="E341" s="249"/>
      <c r="F341" s="249"/>
      <c r="G341" s="249"/>
      <c r="H341" s="249"/>
      <c r="I341" s="249"/>
      <c r="J341" s="249"/>
      <c r="K341" s="249"/>
      <c r="L341" s="249"/>
      <c r="M341" s="249"/>
      <c r="N341" s="249"/>
      <c r="O341" s="253"/>
      <c r="P341" s="253"/>
      <c r="Q341" s="253"/>
      <c r="R341" s="253"/>
      <c r="S341" s="253"/>
      <c r="T341" s="66">
        <f>SUM(T331:T340)</f>
        <v>0</v>
      </c>
    </row>
    <row r="342" spans="2:20" ht="13.5" thickBot="1" x14ac:dyDescent="0.3">
      <c r="B342" s="74"/>
      <c r="C342" s="281"/>
      <c r="D342" s="282"/>
      <c r="E342" s="282"/>
      <c r="F342" s="282"/>
      <c r="G342" s="282"/>
      <c r="H342" s="282"/>
      <c r="I342" s="282"/>
      <c r="J342" s="282"/>
      <c r="K342" s="282"/>
      <c r="L342" s="282"/>
      <c r="M342" s="282"/>
      <c r="N342" s="282"/>
      <c r="O342" s="282"/>
      <c r="P342" s="282"/>
      <c r="Q342" s="282"/>
      <c r="R342" s="282"/>
      <c r="S342" s="282"/>
      <c r="T342" s="82"/>
    </row>
    <row r="343" spans="2:20" x14ac:dyDescent="0.25">
      <c r="B343" s="503" t="s">
        <v>58</v>
      </c>
      <c r="C343" s="504"/>
      <c r="D343" s="504"/>
      <c r="E343" s="504"/>
      <c r="F343" s="504"/>
      <c r="G343" s="505"/>
      <c r="H343" s="505"/>
      <c r="I343" s="505"/>
      <c r="J343" s="505"/>
      <c r="K343" s="505"/>
      <c r="L343" s="505"/>
      <c r="M343" s="505"/>
      <c r="N343" s="505"/>
      <c r="O343" s="505"/>
      <c r="P343" s="505"/>
      <c r="Q343" s="505"/>
      <c r="R343" s="505"/>
      <c r="S343" s="506"/>
      <c r="T343" s="81" t="s">
        <v>200</v>
      </c>
    </row>
    <row r="344" spans="2:20" ht="13.15" customHeight="1" x14ac:dyDescent="0.25">
      <c r="B344" s="78" t="s">
        <v>59</v>
      </c>
      <c r="C344" s="500" t="s">
        <v>60</v>
      </c>
      <c r="D344" s="501"/>
      <c r="E344" s="501"/>
      <c r="F344" s="501"/>
      <c r="G344" s="501"/>
      <c r="H344" s="501"/>
      <c r="I344" s="501"/>
      <c r="J344" s="501"/>
      <c r="K344" s="501"/>
      <c r="L344" s="501"/>
      <c r="M344" s="501"/>
      <c r="N344" s="501"/>
      <c r="O344" s="501"/>
      <c r="P344" s="501"/>
      <c r="Q344" s="501"/>
      <c r="R344" s="72"/>
      <c r="S344" s="72"/>
      <c r="T344" s="80"/>
    </row>
    <row r="345" spans="2:20" x14ac:dyDescent="0.25">
      <c r="B345" s="236"/>
      <c r="C345" s="490"/>
      <c r="D345" s="490"/>
      <c r="E345" s="490"/>
      <c r="F345" s="490"/>
      <c r="G345" s="490"/>
      <c r="H345" s="490"/>
      <c r="I345" s="490"/>
      <c r="J345" s="490"/>
      <c r="K345" s="490"/>
      <c r="L345" s="490"/>
      <c r="M345" s="490"/>
      <c r="N345" s="490"/>
      <c r="O345" s="490"/>
      <c r="P345" s="490"/>
      <c r="Q345" s="490"/>
      <c r="R345" s="488"/>
      <c r="S345" s="489"/>
      <c r="T345" s="259">
        <v>0</v>
      </c>
    </row>
    <row r="346" spans="2:20" x14ac:dyDescent="0.25">
      <c r="B346" s="236"/>
      <c r="C346" s="490"/>
      <c r="D346" s="490"/>
      <c r="E346" s="490"/>
      <c r="F346" s="490"/>
      <c r="G346" s="490"/>
      <c r="H346" s="490"/>
      <c r="I346" s="490"/>
      <c r="J346" s="490"/>
      <c r="K346" s="490"/>
      <c r="L346" s="490"/>
      <c r="M346" s="490"/>
      <c r="N346" s="490"/>
      <c r="O346" s="490"/>
      <c r="P346" s="490"/>
      <c r="Q346" s="490"/>
      <c r="R346" s="478"/>
      <c r="S346" s="479"/>
      <c r="T346" s="259">
        <v>0</v>
      </c>
    </row>
    <row r="347" spans="2:20" x14ac:dyDescent="0.25">
      <c r="B347" s="236"/>
      <c r="C347" s="490"/>
      <c r="D347" s="490"/>
      <c r="E347" s="490"/>
      <c r="F347" s="490"/>
      <c r="G347" s="490"/>
      <c r="H347" s="490"/>
      <c r="I347" s="490"/>
      <c r="J347" s="490"/>
      <c r="K347" s="490"/>
      <c r="L347" s="490"/>
      <c r="M347" s="490"/>
      <c r="N347" s="490"/>
      <c r="O347" s="490"/>
      <c r="P347" s="490"/>
      <c r="Q347" s="490"/>
      <c r="R347" s="478"/>
      <c r="S347" s="479"/>
      <c r="T347" s="259">
        <v>0</v>
      </c>
    </row>
    <row r="348" spans="2:20" x14ac:dyDescent="0.25">
      <c r="B348" s="236"/>
      <c r="C348" s="490"/>
      <c r="D348" s="490"/>
      <c r="E348" s="490"/>
      <c r="F348" s="490"/>
      <c r="G348" s="490"/>
      <c r="H348" s="490"/>
      <c r="I348" s="490"/>
      <c r="J348" s="490"/>
      <c r="K348" s="490"/>
      <c r="L348" s="490"/>
      <c r="M348" s="490"/>
      <c r="N348" s="490"/>
      <c r="O348" s="490"/>
      <c r="P348" s="490"/>
      <c r="Q348" s="490"/>
      <c r="R348" s="478"/>
      <c r="S348" s="479"/>
      <c r="T348" s="259">
        <v>0</v>
      </c>
    </row>
    <row r="349" spans="2:20" x14ac:dyDescent="0.25">
      <c r="B349" s="236"/>
      <c r="C349" s="490"/>
      <c r="D349" s="490"/>
      <c r="E349" s="490"/>
      <c r="F349" s="490"/>
      <c r="G349" s="490"/>
      <c r="H349" s="490"/>
      <c r="I349" s="490"/>
      <c r="J349" s="490"/>
      <c r="K349" s="490"/>
      <c r="L349" s="490"/>
      <c r="M349" s="490"/>
      <c r="N349" s="490"/>
      <c r="O349" s="490"/>
      <c r="P349" s="490"/>
      <c r="Q349" s="490"/>
      <c r="R349" s="478"/>
      <c r="S349" s="479"/>
      <c r="T349" s="259">
        <v>0</v>
      </c>
    </row>
    <row r="350" spans="2:20" x14ac:dyDescent="0.25">
      <c r="B350" s="236"/>
      <c r="C350" s="502"/>
      <c r="D350" s="502"/>
      <c r="E350" s="502"/>
      <c r="F350" s="502"/>
      <c r="G350" s="502"/>
      <c r="H350" s="502"/>
      <c r="I350" s="502"/>
      <c r="J350" s="502"/>
      <c r="K350" s="502"/>
      <c r="L350" s="502"/>
      <c r="M350" s="502"/>
      <c r="N350" s="502"/>
      <c r="O350" s="502"/>
      <c r="P350" s="502"/>
      <c r="Q350" s="502"/>
      <c r="R350" s="478"/>
      <c r="S350" s="479"/>
      <c r="T350" s="259">
        <v>0</v>
      </c>
    </row>
    <row r="351" spans="2:20" x14ac:dyDescent="0.25">
      <c r="B351" s="236"/>
      <c r="C351" s="502"/>
      <c r="D351" s="502"/>
      <c r="E351" s="502"/>
      <c r="F351" s="502"/>
      <c r="G351" s="502"/>
      <c r="H351" s="502"/>
      <c r="I351" s="502"/>
      <c r="J351" s="502"/>
      <c r="K351" s="502"/>
      <c r="L351" s="502"/>
      <c r="M351" s="502"/>
      <c r="N351" s="502"/>
      <c r="O351" s="502"/>
      <c r="P351" s="502"/>
      <c r="Q351" s="502"/>
      <c r="R351" s="478"/>
      <c r="S351" s="479"/>
      <c r="T351" s="259">
        <v>0</v>
      </c>
    </row>
    <row r="352" spans="2:20" x14ac:dyDescent="0.25">
      <c r="B352" s="236"/>
      <c r="C352" s="502"/>
      <c r="D352" s="502"/>
      <c r="E352" s="502"/>
      <c r="F352" s="502"/>
      <c r="G352" s="502"/>
      <c r="H352" s="502"/>
      <c r="I352" s="502"/>
      <c r="J352" s="502"/>
      <c r="K352" s="502"/>
      <c r="L352" s="502"/>
      <c r="M352" s="502"/>
      <c r="N352" s="502"/>
      <c r="O352" s="502"/>
      <c r="P352" s="502"/>
      <c r="Q352" s="502"/>
      <c r="R352" s="478"/>
      <c r="S352" s="479"/>
      <c r="T352" s="259">
        <v>0</v>
      </c>
    </row>
    <row r="353" spans="1:33" x14ac:dyDescent="0.25">
      <c r="B353" s="236"/>
      <c r="C353" s="502"/>
      <c r="D353" s="502"/>
      <c r="E353" s="502"/>
      <c r="F353" s="502"/>
      <c r="G353" s="502"/>
      <c r="H353" s="502"/>
      <c r="I353" s="502"/>
      <c r="J353" s="502"/>
      <c r="K353" s="502"/>
      <c r="L353" s="502"/>
      <c r="M353" s="502"/>
      <c r="N353" s="502"/>
      <c r="O353" s="502"/>
      <c r="P353" s="502"/>
      <c r="Q353" s="502"/>
      <c r="R353" s="478"/>
      <c r="S353" s="479"/>
      <c r="T353" s="259">
        <v>0</v>
      </c>
    </row>
    <row r="354" spans="1:33" x14ac:dyDescent="0.25">
      <c r="B354" s="296"/>
      <c r="C354" s="491"/>
      <c r="D354" s="491"/>
      <c r="E354" s="491"/>
      <c r="F354" s="491"/>
      <c r="G354" s="491"/>
      <c r="H354" s="491"/>
      <c r="I354" s="491"/>
      <c r="J354" s="491"/>
      <c r="K354" s="491"/>
      <c r="L354" s="491"/>
      <c r="M354" s="491"/>
      <c r="N354" s="491"/>
      <c r="O354" s="491"/>
      <c r="P354" s="491"/>
      <c r="Q354" s="491"/>
      <c r="R354" s="480"/>
      <c r="S354" s="481"/>
      <c r="T354" s="286">
        <v>0</v>
      </c>
    </row>
    <row r="355" spans="1:33" ht="13.5" thickBot="1" x14ac:dyDescent="0.3">
      <c r="B355" s="60" t="s">
        <v>208</v>
      </c>
      <c r="C355" s="254"/>
      <c r="D355" s="253"/>
      <c r="E355" s="253"/>
      <c r="F355" s="253"/>
      <c r="G355" s="253"/>
      <c r="H355" s="253"/>
      <c r="I355" s="253"/>
      <c r="J355" s="253"/>
      <c r="K355" s="253"/>
      <c r="L355" s="253"/>
      <c r="M355" s="253"/>
      <c r="N355" s="253"/>
      <c r="O355" s="253"/>
      <c r="P355" s="253"/>
      <c r="Q355" s="255"/>
      <c r="R355" s="252"/>
      <c r="S355" s="255"/>
      <c r="T355" s="333">
        <f>SUM(T345:T354)</f>
        <v>0</v>
      </c>
    </row>
    <row r="356" spans="1:33" ht="13.9" customHeight="1" thickBot="1" x14ac:dyDescent="0.3">
      <c r="B356" s="447" t="str">
        <f xml:space="preserve"> "Total " &amp;B289</f>
        <v>Total Thickthorn Park &amp; Ride</v>
      </c>
      <c r="C356" s="492"/>
      <c r="D356" s="493"/>
      <c r="E356" s="493"/>
      <c r="F356" s="493"/>
      <c r="G356" s="493"/>
      <c r="H356" s="493"/>
      <c r="I356" s="493"/>
      <c r="J356" s="493"/>
      <c r="K356" s="493"/>
      <c r="L356" s="493"/>
      <c r="M356" s="493"/>
      <c r="N356" s="493"/>
      <c r="O356" s="448" t="s">
        <v>201</v>
      </c>
      <c r="P356" s="449"/>
      <c r="Q356" s="449"/>
      <c r="R356" s="449"/>
      <c r="S356" s="449"/>
      <c r="T356" s="73">
        <f>T315+T328+T341+T355</f>
        <v>2.3000000000000007E-5</v>
      </c>
    </row>
    <row r="357" spans="1:33" ht="13.9" customHeight="1" thickBot="1" x14ac:dyDescent="0.3">
      <c r="B357" s="492"/>
      <c r="C357" s="492"/>
      <c r="D357" s="493"/>
      <c r="E357" s="493"/>
      <c r="F357" s="493"/>
      <c r="G357" s="493"/>
      <c r="H357" s="493"/>
      <c r="I357" s="493"/>
      <c r="J357" s="493"/>
      <c r="K357" s="493"/>
      <c r="L357" s="493"/>
      <c r="M357" s="493"/>
      <c r="N357" s="493"/>
      <c r="O357" s="448" t="s">
        <v>202</v>
      </c>
      <c r="P357" s="449"/>
      <c r="Q357" s="449"/>
      <c r="R357" s="449"/>
      <c r="S357" s="449"/>
      <c r="T357" s="73">
        <f>(T356+(T356*$S$4))*(100%+$S$6)</f>
        <v>2.3000000000000007E-5</v>
      </c>
    </row>
    <row r="358" spans="1:33" ht="18.75" customHeight="1" thickBot="1" x14ac:dyDescent="0.3">
      <c r="B358" s="328"/>
      <c r="C358" s="328"/>
      <c r="D358" s="329"/>
      <c r="E358" s="329"/>
      <c r="F358" s="329"/>
      <c r="G358" s="329"/>
      <c r="H358" s="329"/>
      <c r="I358" s="329"/>
      <c r="J358" s="329"/>
      <c r="K358" s="329"/>
      <c r="L358" s="329"/>
      <c r="M358" s="329"/>
      <c r="N358" s="330"/>
      <c r="O358" s="331"/>
      <c r="P358" s="331"/>
      <c r="Q358" s="331"/>
      <c r="R358" s="331"/>
      <c r="S358" s="331"/>
      <c r="T358" s="332"/>
    </row>
    <row r="359" spans="1:33" ht="34.9" customHeight="1" thickBot="1" x14ac:dyDescent="0.3">
      <c r="B359" s="522" t="str">
        <f>'Master site list'!$A7</f>
        <v>Postwick Park &amp; Ride</v>
      </c>
      <c r="C359" s="522"/>
      <c r="D359" s="522"/>
      <c r="E359" s="522"/>
      <c r="F359" s="522"/>
      <c r="G359" s="522"/>
      <c r="H359" s="522"/>
      <c r="I359" s="522"/>
      <c r="J359" s="522"/>
      <c r="K359" s="522"/>
      <c r="L359" s="522"/>
      <c r="M359" s="523"/>
      <c r="N359" s="521" t="str">
        <f>Summary!$B$23</f>
        <v>Soft FM Services</v>
      </c>
      <c r="O359" s="522"/>
      <c r="P359" s="522"/>
      <c r="Q359" s="522"/>
      <c r="R359" s="522"/>
      <c r="S359" s="522"/>
      <c r="T359" s="523"/>
    </row>
    <row r="360" spans="1:33" ht="100.15" customHeight="1" thickBot="1" x14ac:dyDescent="0.3">
      <c r="B360" s="172" t="s">
        <v>37</v>
      </c>
      <c r="C360" s="48" t="s">
        <v>38</v>
      </c>
      <c r="D360" s="48" t="s">
        <v>39</v>
      </c>
      <c r="E360" s="48" t="s">
        <v>61</v>
      </c>
      <c r="F360" s="49" t="s">
        <v>62</v>
      </c>
      <c r="G360" s="48" t="s">
        <v>63</v>
      </c>
      <c r="H360" s="48" t="s">
        <v>43</v>
      </c>
      <c r="I360" s="48" t="s">
        <v>44</v>
      </c>
      <c r="J360" s="48" t="s">
        <v>64</v>
      </c>
      <c r="K360" s="48" t="s">
        <v>65</v>
      </c>
      <c r="L360" s="48" t="s">
        <v>47</v>
      </c>
      <c r="M360" s="48" t="s">
        <v>48</v>
      </c>
      <c r="N360" s="48" t="s">
        <v>66</v>
      </c>
      <c r="O360" s="48" t="s">
        <v>67</v>
      </c>
      <c r="P360" s="48" t="s">
        <v>68</v>
      </c>
      <c r="Q360" s="48" t="s">
        <v>69</v>
      </c>
      <c r="R360" s="48" t="s">
        <v>70</v>
      </c>
      <c r="S360" s="48" t="s">
        <v>54</v>
      </c>
      <c r="T360" s="50" t="s">
        <v>200</v>
      </c>
    </row>
    <row r="361" spans="1:33" s="12" customFormat="1" x14ac:dyDescent="0.25">
      <c r="A361" s="14"/>
      <c r="B361" s="173" t="s">
        <v>216</v>
      </c>
      <c r="C361" s="264"/>
      <c r="D361" s="265"/>
      <c r="E361" s="265"/>
      <c r="F361" s="266"/>
      <c r="G361" s="267"/>
      <c r="H361" s="267"/>
      <c r="I361" s="267"/>
      <c r="J361" s="267"/>
      <c r="K361" s="267"/>
      <c r="L361" s="268"/>
      <c r="M361" s="268"/>
      <c r="N361" s="267"/>
      <c r="O361" s="267"/>
      <c r="P361" s="267"/>
      <c r="Q361" s="267"/>
      <c r="R361" s="267"/>
      <c r="S361" s="267"/>
      <c r="T361" s="269"/>
      <c r="U361" s="120"/>
      <c r="AF361" s="14"/>
      <c r="AG361" s="14"/>
    </row>
    <row r="362" spans="1:33" ht="15" x14ac:dyDescent="0.25">
      <c r="B362" s="270"/>
      <c r="C362" s="271"/>
      <c r="D362" s="272" t="str">
        <f>IF(C362="","",F362/C362)</f>
        <v/>
      </c>
      <c r="E362" s="273">
        <f>C362/2080</f>
        <v>0</v>
      </c>
      <c r="F362" s="274">
        <v>9.9999999999999995E-7</v>
      </c>
      <c r="G362" s="275">
        <v>0</v>
      </c>
      <c r="H362" s="274">
        <v>0</v>
      </c>
      <c r="I362" s="51">
        <f>H362/F362</f>
        <v>0</v>
      </c>
      <c r="J362" s="275">
        <v>0</v>
      </c>
      <c r="K362" s="275">
        <v>0</v>
      </c>
      <c r="L362" s="275">
        <v>0</v>
      </c>
      <c r="M362" s="53">
        <f>L362/F362</f>
        <v>0</v>
      </c>
      <c r="N362" s="275">
        <v>0</v>
      </c>
      <c r="O362" s="275">
        <v>0</v>
      </c>
      <c r="P362" s="275">
        <v>0</v>
      </c>
      <c r="Q362" s="275">
        <v>0</v>
      </c>
      <c r="R362" s="275">
        <v>0</v>
      </c>
      <c r="S362" s="274"/>
      <c r="T362" s="276">
        <f>SUM(F362+G362+H362+J362+K362+L362+N362+O362+P362+Q362+R362)</f>
        <v>9.9999999999999995E-7</v>
      </c>
      <c r="U362" s="122">
        <f>SUM(C362*E362)</f>
        <v>0</v>
      </c>
      <c r="AC362" s="15"/>
      <c r="AD362" s="15"/>
      <c r="AE362" s="15"/>
      <c r="AF362" s="16"/>
    </row>
    <row r="363" spans="1:33" ht="15" x14ac:dyDescent="0.25">
      <c r="B363" s="236"/>
      <c r="C363" s="277"/>
      <c r="D363" s="238" t="str">
        <f t="shared" ref="D363:D384" si="43">IF(C363="","",F363/C363)</f>
        <v/>
      </c>
      <c r="E363" s="243">
        <f t="shared" ref="E363:E384" si="44">C363/2080</f>
        <v>0</v>
      </c>
      <c r="F363" s="240">
        <v>9.9999999999999995E-7</v>
      </c>
      <c r="G363" s="241">
        <v>0</v>
      </c>
      <c r="H363" s="240">
        <v>0</v>
      </c>
      <c r="I363" s="30">
        <f>H363/F363</f>
        <v>0</v>
      </c>
      <c r="J363" s="241">
        <v>0</v>
      </c>
      <c r="K363" s="241">
        <v>0</v>
      </c>
      <c r="L363" s="241">
        <v>0</v>
      </c>
      <c r="M363" s="36">
        <f t="shared" ref="M363:M384" si="45">L363/F363</f>
        <v>0</v>
      </c>
      <c r="N363" s="241">
        <v>0</v>
      </c>
      <c r="O363" s="241">
        <v>0</v>
      </c>
      <c r="P363" s="241">
        <v>0</v>
      </c>
      <c r="Q363" s="241">
        <v>0</v>
      </c>
      <c r="R363" s="241">
        <v>0</v>
      </c>
      <c r="S363" s="240"/>
      <c r="T363" s="242">
        <f t="shared" ref="T363:T375" si="46">SUM(F363+G363+H363+J363+K363+L363+N363+O363+P363+Q363+R363)</f>
        <v>9.9999999999999995E-7</v>
      </c>
      <c r="U363" s="122">
        <f t="shared" ref="U363:U385" si="47">SUM(C363*E363)</f>
        <v>0</v>
      </c>
      <c r="AC363" s="15"/>
      <c r="AD363" s="15"/>
      <c r="AE363" s="15"/>
      <c r="AF363" s="16"/>
    </row>
    <row r="364" spans="1:33" ht="15" x14ac:dyDescent="0.25">
      <c r="B364" s="236"/>
      <c r="C364" s="277"/>
      <c r="D364" s="238" t="str">
        <f t="shared" si="43"/>
        <v/>
      </c>
      <c r="E364" s="243">
        <f t="shared" si="44"/>
        <v>0</v>
      </c>
      <c r="F364" s="240">
        <v>9.9999999999999995E-7</v>
      </c>
      <c r="G364" s="241">
        <v>0</v>
      </c>
      <c r="H364" s="240">
        <v>0</v>
      </c>
      <c r="I364" s="30">
        <f t="shared" ref="I364:I384" si="48">H364/F364</f>
        <v>0</v>
      </c>
      <c r="J364" s="241">
        <v>0</v>
      </c>
      <c r="K364" s="241">
        <v>0</v>
      </c>
      <c r="L364" s="241">
        <v>0</v>
      </c>
      <c r="M364" s="36">
        <f t="shared" si="45"/>
        <v>0</v>
      </c>
      <c r="N364" s="241">
        <v>0</v>
      </c>
      <c r="O364" s="241">
        <v>0</v>
      </c>
      <c r="P364" s="241">
        <v>0</v>
      </c>
      <c r="Q364" s="241">
        <v>0</v>
      </c>
      <c r="R364" s="241">
        <v>0</v>
      </c>
      <c r="S364" s="240"/>
      <c r="T364" s="242">
        <f t="shared" si="46"/>
        <v>9.9999999999999995E-7</v>
      </c>
      <c r="U364" s="122">
        <f t="shared" si="47"/>
        <v>0</v>
      </c>
      <c r="AC364" s="15"/>
      <c r="AD364" s="15"/>
      <c r="AE364" s="15"/>
      <c r="AF364" s="16"/>
    </row>
    <row r="365" spans="1:33" ht="15" x14ac:dyDescent="0.25">
      <c r="B365" s="236"/>
      <c r="C365" s="277"/>
      <c r="D365" s="238" t="str">
        <f t="shared" si="43"/>
        <v/>
      </c>
      <c r="E365" s="243">
        <f t="shared" si="44"/>
        <v>0</v>
      </c>
      <c r="F365" s="240">
        <v>9.9999999999999995E-7</v>
      </c>
      <c r="G365" s="241">
        <v>0</v>
      </c>
      <c r="H365" s="240">
        <v>0</v>
      </c>
      <c r="I365" s="30">
        <f t="shared" si="48"/>
        <v>0</v>
      </c>
      <c r="J365" s="241">
        <v>0</v>
      </c>
      <c r="K365" s="241">
        <v>0</v>
      </c>
      <c r="L365" s="241">
        <v>0</v>
      </c>
      <c r="M365" s="36">
        <f t="shared" si="45"/>
        <v>0</v>
      </c>
      <c r="N365" s="241">
        <v>0</v>
      </c>
      <c r="O365" s="241">
        <v>0</v>
      </c>
      <c r="P365" s="241">
        <v>0</v>
      </c>
      <c r="Q365" s="241">
        <v>0</v>
      </c>
      <c r="R365" s="241">
        <v>0</v>
      </c>
      <c r="S365" s="240"/>
      <c r="T365" s="242">
        <f t="shared" si="46"/>
        <v>9.9999999999999995E-7</v>
      </c>
      <c r="U365" s="122">
        <f t="shared" si="47"/>
        <v>0</v>
      </c>
      <c r="AC365" s="15"/>
      <c r="AD365" s="15"/>
      <c r="AE365" s="15"/>
      <c r="AF365" s="16"/>
    </row>
    <row r="366" spans="1:33" ht="15" x14ac:dyDescent="0.25">
      <c r="B366" s="236"/>
      <c r="C366" s="277"/>
      <c r="D366" s="238" t="str">
        <f t="shared" si="43"/>
        <v/>
      </c>
      <c r="E366" s="243">
        <f t="shared" si="44"/>
        <v>0</v>
      </c>
      <c r="F366" s="240">
        <v>9.9999999999999995E-7</v>
      </c>
      <c r="G366" s="241">
        <v>0</v>
      </c>
      <c r="H366" s="240">
        <v>0</v>
      </c>
      <c r="I366" s="30">
        <f t="shared" si="48"/>
        <v>0</v>
      </c>
      <c r="J366" s="241">
        <v>0</v>
      </c>
      <c r="K366" s="241">
        <v>0</v>
      </c>
      <c r="L366" s="241">
        <v>0</v>
      </c>
      <c r="M366" s="36">
        <f t="shared" si="45"/>
        <v>0</v>
      </c>
      <c r="N366" s="241">
        <v>0</v>
      </c>
      <c r="O366" s="241">
        <v>0</v>
      </c>
      <c r="P366" s="241">
        <v>0</v>
      </c>
      <c r="Q366" s="241">
        <v>0</v>
      </c>
      <c r="R366" s="241">
        <v>0</v>
      </c>
      <c r="S366" s="240"/>
      <c r="T366" s="242">
        <f t="shared" si="46"/>
        <v>9.9999999999999995E-7</v>
      </c>
      <c r="U366" s="122">
        <f t="shared" si="47"/>
        <v>0</v>
      </c>
      <c r="AC366" s="15"/>
      <c r="AD366" s="15"/>
      <c r="AE366" s="15"/>
      <c r="AF366" s="16"/>
    </row>
    <row r="367" spans="1:33" ht="15" x14ac:dyDescent="0.25">
      <c r="B367" s="236"/>
      <c r="C367" s="277"/>
      <c r="D367" s="238" t="str">
        <f t="shared" si="43"/>
        <v/>
      </c>
      <c r="E367" s="243">
        <f t="shared" si="44"/>
        <v>0</v>
      </c>
      <c r="F367" s="240">
        <v>9.9999999999999995E-7</v>
      </c>
      <c r="G367" s="241">
        <v>0</v>
      </c>
      <c r="H367" s="240">
        <v>0</v>
      </c>
      <c r="I367" s="30">
        <f t="shared" si="48"/>
        <v>0</v>
      </c>
      <c r="J367" s="241">
        <v>0</v>
      </c>
      <c r="K367" s="241">
        <v>0</v>
      </c>
      <c r="L367" s="241">
        <v>0</v>
      </c>
      <c r="M367" s="36">
        <f t="shared" si="45"/>
        <v>0</v>
      </c>
      <c r="N367" s="241">
        <v>0</v>
      </c>
      <c r="O367" s="241">
        <v>0</v>
      </c>
      <c r="P367" s="241">
        <v>0</v>
      </c>
      <c r="Q367" s="241">
        <v>0</v>
      </c>
      <c r="R367" s="241">
        <v>0</v>
      </c>
      <c r="S367" s="240"/>
      <c r="T367" s="242">
        <f t="shared" si="46"/>
        <v>9.9999999999999995E-7</v>
      </c>
      <c r="U367" s="122">
        <f t="shared" si="47"/>
        <v>0</v>
      </c>
      <c r="AC367" s="15"/>
      <c r="AD367" s="15"/>
      <c r="AE367" s="15"/>
      <c r="AF367" s="16"/>
    </row>
    <row r="368" spans="1:33" ht="15" x14ac:dyDescent="0.25">
      <c r="B368" s="236"/>
      <c r="C368" s="277"/>
      <c r="D368" s="238" t="str">
        <f t="shared" si="43"/>
        <v/>
      </c>
      <c r="E368" s="243">
        <f t="shared" si="44"/>
        <v>0</v>
      </c>
      <c r="F368" s="240">
        <v>9.9999999999999995E-7</v>
      </c>
      <c r="G368" s="241">
        <v>0</v>
      </c>
      <c r="H368" s="240">
        <v>0</v>
      </c>
      <c r="I368" s="30">
        <f t="shared" si="48"/>
        <v>0</v>
      </c>
      <c r="J368" s="241">
        <v>0</v>
      </c>
      <c r="K368" s="241">
        <v>0</v>
      </c>
      <c r="L368" s="241">
        <v>0</v>
      </c>
      <c r="M368" s="36">
        <f t="shared" si="45"/>
        <v>0</v>
      </c>
      <c r="N368" s="241">
        <v>0</v>
      </c>
      <c r="O368" s="241">
        <v>0</v>
      </c>
      <c r="P368" s="241">
        <v>0</v>
      </c>
      <c r="Q368" s="241">
        <v>0</v>
      </c>
      <c r="R368" s="241">
        <v>0</v>
      </c>
      <c r="S368" s="240"/>
      <c r="T368" s="242">
        <f t="shared" si="46"/>
        <v>9.9999999999999995E-7</v>
      </c>
      <c r="U368" s="122">
        <f t="shared" si="47"/>
        <v>0</v>
      </c>
      <c r="AC368" s="15"/>
      <c r="AD368" s="15"/>
      <c r="AE368" s="15"/>
      <c r="AF368" s="16"/>
    </row>
    <row r="369" spans="2:32" ht="15" x14ac:dyDescent="0.25">
      <c r="B369" s="236"/>
      <c r="C369" s="277"/>
      <c r="D369" s="238" t="str">
        <f t="shared" si="43"/>
        <v/>
      </c>
      <c r="E369" s="243">
        <f t="shared" si="44"/>
        <v>0</v>
      </c>
      <c r="F369" s="240">
        <v>9.9999999999999995E-7</v>
      </c>
      <c r="G369" s="241">
        <v>0</v>
      </c>
      <c r="H369" s="240">
        <v>0</v>
      </c>
      <c r="I369" s="30">
        <f t="shared" si="48"/>
        <v>0</v>
      </c>
      <c r="J369" s="241">
        <v>0</v>
      </c>
      <c r="K369" s="241">
        <v>0</v>
      </c>
      <c r="L369" s="241">
        <v>0</v>
      </c>
      <c r="M369" s="36">
        <f t="shared" si="45"/>
        <v>0</v>
      </c>
      <c r="N369" s="241">
        <v>0</v>
      </c>
      <c r="O369" s="241">
        <v>0</v>
      </c>
      <c r="P369" s="241">
        <v>0</v>
      </c>
      <c r="Q369" s="241">
        <v>0</v>
      </c>
      <c r="R369" s="241">
        <v>0</v>
      </c>
      <c r="S369" s="240"/>
      <c r="T369" s="242">
        <f t="shared" si="46"/>
        <v>9.9999999999999995E-7</v>
      </c>
      <c r="U369" s="122">
        <f t="shared" si="47"/>
        <v>0</v>
      </c>
      <c r="AC369" s="15"/>
      <c r="AD369" s="15"/>
      <c r="AE369" s="15"/>
      <c r="AF369" s="16"/>
    </row>
    <row r="370" spans="2:32" ht="15" x14ac:dyDescent="0.25">
      <c r="B370" s="236"/>
      <c r="C370" s="277"/>
      <c r="D370" s="238" t="str">
        <f t="shared" si="43"/>
        <v/>
      </c>
      <c r="E370" s="243">
        <f t="shared" si="44"/>
        <v>0</v>
      </c>
      <c r="F370" s="240">
        <v>9.9999999999999995E-7</v>
      </c>
      <c r="G370" s="241">
        <v>0</v>
      </c>
      <c r="H370" s="240">
        <v>0</v>
      </c>
      <c r="I370" s="30">
        <f t="shared" si="48"/>
        <v>0</v>
      </c>
      <c r="J370" s="241">
        <v>0</v>
      </c>
      <c r="K370" s="241">
        <v>0</v>
      </c>
      <c r="L370" s="241">
        <v>0</v>
      </c>
      <c r="M370" s="36">
        <f t="shared" si="45"/>
        <v>0</v>
      </c>
      <c r="N370" s="241">
        <v>0</v>
      </c>
      <c r="O370" s="241">
        <v>0</v>
      </c>
      <c r="P370" s="241">
        <v>0</v>
      </c>
      <c r="Q370" s="241">
        <v>0</v>
      </c>
      <c r="R370" s="241">
        <v>0</v>
      </c>
      <c r="S370" s="240"/>
      <c r="T370" s="242">
        <f t="shared" si="46"/>
        <v>9.9999999999999995E-7</v>
      </c>
      <c r="U370" s="122">
        <f t="shared" si="47"/>
        <v>0</v>
      </c>
      <c r="AC370" s="15"/>
      <c r="AD370" s="15"/>
      <c r="AE370" s="15"/>
      <c r="AF370" s="16"/>
    </row>
    <row r="371" spans="2:32" ht="15" x14ac:dyDescent="0.25">
      <c r="B371" s="236"/>
      <c r="C371" s="277"/>
      <c r="D371" s="238" t="str">
        <f t="shared" si="43"/>
        <v/>
      </c>
      <c r="E371" s="243">
        <f t="shared" si="44"/>
        <v>0</v>
      </c>
      <c r="F371" s="240">
        <v>9.9999999999999995E-7</v>
      </c>
      <c r="G371" s="241">
        <v>0</v>
      </c>
      <c r="H371" s="240">
        <v>0</v>
      </c>
      <c r="I371" s="30">
        <f t="shared" si="48"/>
        <v>0</v>
      </c>
      <c r="J371" s="241">
        <v>0</v>
      </c>
      <c r="K371" s="241">
        <v>0</v>
      </c>
      <c r="L371" s="241">
        <v>0</v>
      </c>
      <c r="M371" s="36">
        <f t="shared" si="45"/>
        <v>0</v>
      </c>
      <c r="N371" s="241">
        <v>0</v>
      </c>
      <c r="O371" s="241">
        <v>0</v>
      </c>
      <c r="P371" s="241">
        <v>0</v>
      </c>
      <c r="Q371" s="241">
        <v>0</v>
      </c>
      <c r="R371" s="241">
        <v>0</v>
      </c>
      <c r="S371" s="240"/>
      <c r="T371" s="242">
        <f t="shared" si="46"/>
        <v>9.9999999999999995E-7</v>
      </c>
      <c r="U371" s="122">
        <f t="shared" si="47"/>
        <v>0</v>
      </c>
      <c r="AC371" s="15"/>
      <c r="AD371" s="15"/>
      <c r="AE371" s="15"/>
      <c r="AF371" s="16"/>
    </row>
    <row r="372" spans="2:32" ht="15" x14ac:dyDescent="0.25">
      <c r="B372" s="236"/>
      <c r="C372" s="277"/>
      <c r="D372" s="238" t="str">
        <f t="shared" si="43"/>
        <v/>
      </c>
      <c r="E372" s="243">
        <f t="shared" si="44"/>
        <v>0</v>
      </c>
      <c r="F372" s="240">
        <v>9.9999999999999995E-7</v>
      </c>
      <c r="G372" s="241">
        <v>0</v>
      </c>
      <c r="H372" s="240">
        <v>0</v>
      </c>
      <c r="I372" s="30">
        <f t="shared" si="48"/>
        <v>0</v>
      </c>
      <c r="J372" s="241">
        <v>0</v>
      </c>
      <c r="K372" s="241">
        <v>0</v>
      </c>
      <c r="L372" s="241">
        <v>0</v>
      </c>
      <c r="M372" s="36">
        <f t="shared" si="45"/>
        <v>0</v>
      </c>
      <c r="N372" s="241">
        <v>0</v>
      </c>
      <c r="O372" s="241">
        <v>0</v>
      </c>
      <c r="P372" s="241">
        <v>0</v>
      </c>
      <c r="Q372" s="241">
        <v>0</v>
      </c>
      <c r="R372" s="241">
        <v>0</v>
      </c>
      <c r="S372" s="240"/>
      <c r="T372" s="242">
        <f t="shared" si="46"/>
        <v>9.9999999999999995E-7</v>
      </c>
      <c r="U372" s="122">
        <f t="shared" si="47"/>
        <v>0</v>
      </c>
      <c r="AC372" s="15"/>
      <c r="AD372" s="15"/>
      <c r="AE372" s="15"/>
      <c r="AF372" s="16"/>
    </row>
    <row r="373" spans="2:32" ht="15" x14ac:dyDescent="0.25">
      <c r="B373" s="236"/>
      <c r="C373" s="277"/>
      <c r="D373" s="238" t="str">
        <f t="shared" si="43"/>
        <v/>
      </c>
      <c r="E373" s="243">
        <f t="shared" si="44"/>
        <v>0</v>
      </c>
      <c r="F373" s="240">
        <v>9.9999999999999995E-7</v>
      </c>
      <c r="G373" s="241">
        <v>0</v>
      </c>
      <c r="H373" s="240">
        <v>0</v>
      </c>
      <c r="I373" s="30">
        <f t="shared" si="48"/>
        <v>0</v>
      </c>
      <c r="J373" s="241">
        <v>0</v>
      </c>
      <c r="K373" s="241">
        <v>0</v>
      </c>
      <c r="L373" s="241">
        <v>0</v>
      </c>
      <c r="M373" s="36">
        <f t="shared" si="45"/>
        <v>0</v>
      </c>
      <c r="N373" s="241">
        <v>0</v>
      </c>
      <c r="O373" s="241">
        <v>0</v>
      </c>
      <c r="P373" s="241">
        <v>0</v>
      </c>
      <c r="Q373" s="241">
        <v>0</v>
      </c>
      <c r="R373" s="241">
        <v>0</v>
      </c>
      <c r="S373" s="240"/>
      <c r="T373" s="242">
        <f t="shared" si="46"/>
        <v>9.9999999999999995E-7</v>
      </c>
      <c r="U373" s="122">
        <f t="shared" si="47"/>
        <v>0</v>
      </c>
      <c r="AC373" s="15"/>
      <c r="AD373" s="15"/>
      <c r="AE373" s="15"/>
      <c r="AF373" s="16"/>
    </row>
    <row r="374" spans="2:32" ht="15" x14ac:dyDescent="0.25">
      <c r="B374" s="236"/>
      <c r="C374" s="277"/>
      <c r="D374" s="238" t="str">
        <f t="shared" si="43"/>
        <v/>
      </c>
      <c r="E374" s="243">
        <f t="shared" si="44"/>
        <v>0</v>
      </c>
      <c r="F374" s="240">
        <v>9.9999999999999995E-7</v>
      </c>
      <c r="G374" s="241">
        <v>0</v>
      </c>
      <c r="H374" s="240">
        <v>0</v>
      </c>
      <c r="I374" s="30">
        <f t="shared" si="48"/>
        <v>0</v>
      </c>
      <c r="J374" s="241">
        <v>0</v>
      </c>
      <c r="K374" s="241">
        <v>0</v>
      </c>
      <c r="L374" s="241">
        <v>0</v>
      </c>
      <c r="M374" s="36">
        <f t="shared" si="45"/>
        <v>0</v>
      </c>
      <c r="N374" s="241">
        <v>0</v>
      </c>
      <c r="O374" s="241">
        <v>0</v>
      </c>
      <c r="P374" s="241">
        <v>0</v>
      </c>
      <c r="Q374" s="241">
        <v>0</v>
      </c>
      <c r="R374" s="241">
        <v>0</v>
      </c>
      <c r="S374" s="240"/>
      <c r="T374" s="242">
        <f t="shared" si="46"/>
        <v>9.9999999999999995E-7</v>
      </c>
      <c r="U374" s="122">
        <f t="shared" si="47"/>
        <v>0</v>
      </c>
      <c r="AC374" s="15"/>
      <c r="AD374" s="15"/>
      <c r="AE374" s="15"/>
      <c r="AF374" s="16"/>
    </row>
    <row r="375" spans="2:32" ht="15" x14ac:dyDescent="0.25">
      <c r="B375" s="236"/>
      <c r="C375" s="277"/>
      <c r="D375" s="238" t="str">
        <f t="shared" si="43"/>
        <v/>
      </c>
      <c r="E375" s="243">
        <f t="shared" si="44"/>
        <v>0</v>
      </c>
      <c r="F375" s="240">
        <v>9.9999999999999995E-7</v>
      </c>
      <c r="G375" s="241">
        <v>0</v>
      </c>
      <c r="H375" s="240">
        <v>0</v>
      </c>
      <c r="I375" s="30">
        <f t="shared" si="48"/>
        <v>0</v>
      </c>
      <c r="J375" s="241">
        <v>0</v>
      </c>
      <c r="K375" s="241">
        <v>0</v>
      </c>
      <c r="L375" s="241">
        <v>0</v>
      </c>
      <c r="M375" s="36">
        <f t="shared" si="45"/>
        <v>0</v>
      </c>
      <c r="N375" s="241">
        <v>0</v>
      </c>
      <c r="O375" s="241">
        <v>0</v>
      </c>
      <c r="P375" s="241">
        <v>0</v>
      </c>
      <c r="Q375" s="241">
        <v>0</v>
      </c>
      <c r="R375" s="241">
        <v>0</v>
      </c>
      <c r="S375" s="240"/>
      <c r="T375" s="242">
        <f t="shared" si="46"/>
        <v>9.9999999999999995E-7</v>
      </c>
      <c r="U375" s="122">
        <f t="shared" si="47"/>
        <v>0</v>
      </c>
      <c r="AC375" s="15"/>
      <c r="AD375" s="15"/>
      <c r="AE375" s="15"/>
      <c r="AF375" s="16"/>
    </row>
    <row r="376" spans="2:32" ht="15" x14ac:dyDescent="0.25">
      <c r="B376" s="236"/>
      <c r="C376" s="277"/>
      <c r="D376" s="238" t="str">
        <f t="shared" si="43"/>
        <v/>
      </c>
      <c r="E376" s="243">
        <f t="shared" si="44"/>
        <v>0</v>
      </c>
      <c r="F376" s="240">
        <v>9.9999999999999995E-7</v>
      </c>
      <c r="G376" s="241">
        <v>0</v>
      </c>
      <c r="H376" s="240">
        <v>0</v>
      </c>
      <c r="I376" s="30">
        <f t="shared" si="48"/>
        <v>0</v>
      </c>
      <c r="J376" s="241">
        <v>0</v>
      </c>
      <c r="K376" s="241">
        <v>0</v>
      </c>
      <c r="L376" s="241">
        <v>0</v>
      </c>
      <c r="M376" s="36">
        <f t="shared" si="45"/>
        <v>0</v>
      </c>
      <c r="N376" s="241">
        <v>0</v>
      </c>
      <c r="O376" s="241">
        <v>0</v>
      </c>
      <c r="P376" s="241">
        <v>0</v>
      </c>
      <c r="Q376" s="241">
        <v>0</v>
      </c>
      <c r="R376" s="241">
        <v>0</v>
      </c>
      <c r="S376" s="240"/>
      <c r="T376" s="242">
        <f>SUM(F376+G376+H376+J376+K376+L376+N376+O376+P376+Q376+R376)</f>
        <v>9.9999999999999995E-7</v>
      </c>
      <c r="U376" s="122">
        <f t="shared" si="47"/>
        <v>0</v>
      </c>
      <c r="AC376" s="15"/>
      <c r="AD376" s="15"/>
      <c r="AE376" s="15"/>
      <c r="AF376" s="16"/>
    </row>
    <row r="377" spans="2:32" ht="15" x14ac:dyDescent="0.25">
      <c r="B377" s="236"/>
      <c r="C377" s="277"/>
      <c r="D377" s="238" t="str">
        <f t="shared" si="43"/>
        <v/>
      </c>
      <c r="E377" s="243">
        <f t="shared" si="44"/>
        <v>0</v>
      </c>
      <c r="F377" s="240">
        <v>9.9999999999999995E-7</v>
      </c>
      <c r="G377" s="241">
        <v>0</v>
      </c>
      <c r="H377" s="240">
        <v>0</v>
      </c>
      <c r="I377" s="30">
        <f t="shared" si="48"/>
        <v>0</v>
      </c>
      <c r="J377" s="241">
        <v>0</v>
      </c>
      <c r="K377" s="241">
        <v>0</v>
      </c>
      <c r="L377" s="241">
        <v>0</v>
      </c>
      <c r="M377" s="36">
        <f t="shared" si="45"/>
        <v>0</v>
      </c>
      <c r="N377" s="241">
        <v>0</v>
      </c>
      <c r="O377" s="241">
        <v>0</v>
      </c>
      <c r="P377" s="241">
        <v>0</v>
      </c>
      <c r="Q377" s="241">
        <v>0</v>
      </c>
      <c r="R377" s="241">
        <v>0</v>
      </c>
      <c r="S377" s="240"/>
      <c r="T377" s="242">
        <f t="shared" ref="T377" si="49">SUM(F377+G377+H377+J377+K377+L377+N377+O377+P377+Q377+R377)</f>
        <v>9.9999999999999995E-7</v>
      </c>
      <c r="U377" s="122">
        <f t="shared" si="47"/>
        <v>0</v>
      </c>
      <c r="AC377" s="15"/>
      <c r="AD377" s="15"/>
      <c r="AE377" s="15"/>
      <c r="AF377" s="16"/>
    </row>
    <row r="378" spans="2:32" ht="15" x14ac:dyDescent="0.25">
      <c r="B378" s="236"/>
      <c r="C378" s="277"/>
      <c r="D378" s="238" t="str">
        <f t="shared" si="43"/>
        <v/>
      </c>
      <c r="E378" s="243">
        <f t="shared" si="44"/>
        <v>0</v>
      </c>
      <c r="F378" s="240">
        <v>9.9999999999999995E-7</v>
      </c>
      <c r="G378" s="241">
        <v>0</v>
      </c>
      <c r="H378" s="240">
        <v>0</v>
      </c>
      <c r="I378" s="30">
        <f t="shared" si="48"/>
        <v>0</v>
      </c>
      <c r="J378" s="241">
        <v>0</v>
      </c>
      <c r="K378" s="241">
        <v>0</v>
      </c>
      <c r="L378" s="241">
        <v>0</v>
      </c>
      <c r="M378" s="36">
        <f t="shared" si="45"/>
        <v>0</v>
      </c>
      <c r="N378" s="241">
        <v>0</v>
      </c>
      <c r="O378" s="241">
        <v>0</v>
      </c>
      <c r="P378" s="241">
        <v>0</v>
      </c>
      <c r="Q378" s="241">
        <v>0</v>
      </c>
      <c r="R378" s="241">
        <v>0</v>
      </c>
      <c r="S378" s="240"/>
      <c r="T378" s="242">
        <f>SUM(F378+G378+H378+J378+K378+L378+N378+O378+P378+Q378+R378)</f>
        <v>9.9999999999999995E-7</v>
      </c>
      <c r="U378" s="122">
        <f t="shared" si="47"/>
        <v>0</v>
      </c>
      <c r="AC378" s="15"/>
      <c r="AD378" s="15"/>
      <c r="AE378" s="15"/>
      <c r="AF378" s="16"/>
    </row>
    <row r="379" spans="2:32" ht="15" x14ac:dyDescent="0.25">
      <c r="B379" s="236"/>
      <c r="C379" s="277"/>
      <c r="D379" s="238" t="str">
        <f t="shared" si="43"/>
        <v/>
      </c>
      <c r="E379" s="243">
        <f t="shared" si="44"/>
        <v>0</v>
      </c>
      <c r="F379" s="240">
        <v>9.9999999999999995E-7</v>
      </c>
      <c r="G379" s="241">
        <v>0</v>
      </c>
      <c r="H379" s="240">
        <v>0</v>
      </c>
      <c r="I379" s="30">
        <f t="shared" si="48"/>
        <v>0</v>
      </c>
      <c r="J379" s="241">
        <v>0</v>
      </c>
      <c r="K379" s="241">
        <v>0</v>
      </c>
      <c r="L379" s="241">
        <v>0</v>
      </c>
      <c r="M379" s="36">
        <f t="shared" si="45"/>
        <v>0</v>
      </c>
      <c r="N379" s="241">
        <v>0</v>
      </c>
      <c r="O379" s="241">
        <v>0</v>
      </c>
      <c r="P379" s="241">
        <v>0</v>
      </c>
      <c r="Q379" s="241">
        <v>0</v>
      </c>
      <c r="R379" s="241">
        <v>0</v>
      </c>
      <c r="S379" s="240"/>
      <c r="T379" s="242">
        <f t="shared" ref="T379:T384" si="50">SUM(F379+G379+H379+J379+K379+L379+N379+O379+P379+Q379+R379)</f>
        <v>9.9999999999999995E-7</v>
      </c>
      <c r="U379" s="122">
        <f t="shared" si="47"/>
        <v>0</v>
      </c>
      <c r="AC379" s="15"/>
      <c r="AD379" s="15"/>
      <c r="AE379" s="15"/>
      <c r="AF379" s="16"/>
    </row>
    <row r="380" spans="2:32" ht="15" x14ac:dyDescent="0.25">
      <c r="B380" s="236"/>
      <c r="C380" s="277"/>
      <c r="D380" s="238" t="str">
        <f t="shared" si="43"/>
        <v/>
      </c>
      <c r="E380" s="243">
        <f t="shared" si="44"/>
        <v>0</v>
      </c>
      <c r="F380" s="240">
        <v>9.9999999999999995E-7</v>
      </c>
      <c r="G380" s="241">
        <v>0</v>
      </c>
      <c r="H380" s="240">
        <v>0</v>
      </c>
      <c r="I380" s="30">
        <f t="shared" si="48"/>
        <v>0</v>
      </c>
      <c r="J380" s="241">
        <v>0</v>
      </c>
      <c r="K380" s="241">
        <v>0</v>
      </c>
      <c r="L380" s="241">
        <v>0</v>
      </c>
      <c r="M380" s="36">
        <f t="shared" si="45"/>
        <v>0</v>
      </c>
      <c r="N380" s="241">
        <v>0</v>
      </c>
      <c r="O380" s="241">
        <v>0</v>
      </c>
      <c r="P380" s="241">
        <v>0</v>
      </c>
      <c r="Q380" s="241">
        <v>0</v>
      </c>
      <c r="R380" s="241">
        <v>0</v>
      </c>
      <c r="S380" s="240"/>
      <c r="T380" s="242">
        <f t="shared" si="50"/>
        <v>9.9999999999999995E-7</v>
      </c>
      <c r="U380" s="122">
        <f t="shared" si="47"/>
        <v>0</v>
      </c>
      <c r="AC380" s="15"/>
      <c r="AD380" s="15"/>
      <c r="AE380" s="15"/>
      <c r="AF380" s="16"/>
    </row>
    <row r="381" spans="2:32" ht="15" x14ac:dyDescent="0.25">
      <c r="B381" s="236"/>
      <c r="C381" s="277"/>
      <c r="D381" s="238" t="str">
        <f t="shared" si="43"/>
        <v/>
      </c>
      <c r="E381" s="243">
        <f t="shared" si="44"/>
        <v>0</v>
      </c>
      <c r="F381" s="240">
        <v>9.9999999999999995E-7</v>
      </c>
      <c r="G381" s="241">
        <v>0</v>
      </c>
      <c r="H381" s="240">
        <v>0</v>
      </c>
      <c r="I381" s="30">
        <f t="shared" si="48"/>
        <v>0</v>
      </c>
      <c r="J381" s="241">
        <v>0</v>
      </c>
      <c r="K381" s="241">
        <v>0</v>
      </c>
      <c r="L381" s="241">
        <v>0</v>
      </c>
      <c r="M381" s="36">
        <f t="shared" si="45"/>
        <v>0</v>
      </c>
      <c r="N381" s="241">
        <v>0</v>
      </c>
      <c r="O381" s="241">
        <v>0</v>
      </c>
      <c r="P381" s="241">
        <v>0</v>
      </c>
      <c r="Q381" s="241">
        <v>0</v>
      </c>
      <c r="R381" s="241">
        <v>0</v>
      </c>
      <c r="S381" s="240"/>
      <c r="T381" s="242">
        <f t="shared" si="50"/>
        <v>9.9999999999999995E-7</v>
      </c>
      <c r="U381" s="122">
        <f t="shared" si="47"/>
        <v>0</v>
      </c>
      <c r="AC381" s="15"/>
      <c r="AD381" s="15"/>
      <c r="AE381" s="15"/>
      <c r="AF381" s="16"/>
    </row>
    <row r="382" spans="2:32" ht="15" x14ac:dyDescent="0.25">
      <c r="B382" s="236"/>
      <c r="C382" s="277"/>
      <c r="D382" s="238" t="str">
        <f t="shared" si="43"/>
        <v/>
      </c>
      <c r="E382" s="243">
        <f t="shared" si="44"/>
        <v>0</v>
      </c>
      <c r="F382" s="240">
        <v>9.9999999999999995E-7</v>
      </c>
      <c r="G382" s="241">
        <v>0</v>
      </c>
      <c r="H382" s="240">
        <v>0</v>
      </c>
      <c r="I382" s="30">
        <f t="shared" si="48"/>
        <v>0</v>
      </c>
      <c r="J382" s="241">
        <v>0</v>
      </c>
      <c r="K382" s="241">
        <v>0</v>
      </c>
      <c r="L382" s="241">
        <v>0</v>
      </c>
      <c r="M382" s="36">
        <f t="shared" si="45"/>
        <v>0</v>
      </c>
      <c r="N382" s="241">
        <v>0</v>
      </c>
      <c r="O382" s="241">
        <v>0</v>
      </c>
      <c r="P382" s="241">
        <v>0</v>
      </c>
      <c r="Q382" s="241">
        <v>0</v>
      </c>
      <c r="R382" s="241">
        <v>0</v>
      </c>
      <c r="S382" s="240"/>
      <c r="T382" s="242">
        <f t="shared" si="50"/>
        <v>9.9999999999999995E-7</v>
      </c>
      <c r="U382" s="122">
        <f t="shared" si="47"/>
        <v>0</v>
      </c>
      <c r="AC382" s="15"/>
      <c r="AD382" s="15"/>
      <c r="AE382" s="15"/>
      <c r="AF382" s="16"/>
    </row>
    <row r="383" spans="2:32" ht="15" x14ac:dyDescent="0.25">
      <c r="B383" s="236"/>
      <c r="C383" s="277"/>
      <c r="D383" s="238" t="str">
        <f t="shared" si="43"/>
        <v/>
      </c>
      <c r="E383" s="243">
        <f t="shared" si="44"/>
        <v>0</v>
      </c>
      <c r="F383" s="240">
        <v>9.9999999999999995E-7</v>
      </c>
      <c r="G383" s="241">
        <v>0</v>
      </c>
      <c r="H383" s="240">
        <v>0</v>
      </c>
      <c r="I383" s="30">
        <f t="shared" si="48"/>
        <v>0</v>
      </c>
      <c r="J383" s="241">
        <v>0</v>
      </c>
      <c r="K383" s="241">
        <v>0</v>
      </c>
      <c r="L383" s="241">
        <v>0</v>
      </c>
      <c r="M383" s="36">
        <f t="shared" si="45"/>
        <v>0</v>
      </c>
      <c r="N383" s="241">
        <v>0</v>
      </c>
      <c r="O383" s="241">
        <v>0</v>
      </c>
      <c r="P383" s="241">
        <v>0</v>
      </c>
      <c r="Q383" s="241">
        <v>0</v>
      </c>
      <c r="R383" s="241">
        <v>0</v>
      </c>
      <c r="S383" s="240"/>
      <c r="T383" s="242">
        <f t="shared" si="50"/>
        <v>9.9999999999999995E-7</v>
      </c>
      <c r="U383" s="122">
        <f t="shared" si="47"/>
        <v>0</v>
      </c>
      <c r="AC383" s="15"/>
      <c r="AD383" s="15"/>
      <c r="AE383" s="15"/>
      <c r="AF383" s="16"/>
    </row>
    <row r="384" spans="2:32" ht="15" x14ac:dyDescent="0.25">
      <c r="B384" s="236"/>
      <c r="C384" s="277"/>
      <c r="D384" s="238" t="str">
        <f t="shared" si="43"/>
        <v/>
      </c>
      <c r="E384" s="243">
        <f t="shared" si="44"/>
        <v>0</v>
      </c>
      <c r="F384" s="240">
        <v>9.9999999999999995E-7</v>
      </c>
      <c r="G384" s="241">
        <v>0</v>
      </c>
      <c r="H384" s="240">
        <v>0</v>
      </c>
      <c r="I384" s="30">
        <f t="shared" si="48"/>
        <v>0</v>
      </c>
      <c r="J384" s="241">
        <v>0</v>
      </c>
      <c r="K384" s="241">
        <v>0</v>
      </c>
      <c r="L384" s="241">
        <v>0</v>
      </c>
      <c r="M384" s="36">
        <f t="shared" si="45"/>
        <v>0</v>
      </c>
      <c r="N384" s="241">
        <v>0</v>
      </c>
      <c r="O384" s="241">
        <v>0</v>
      </c>
      <c r="P384" s="241">
        <v>0</v>
      </c>
      <c r="Q384" s="241">
        <v>0</v>
      </c>
      <c r="R384" s="241">
        <v>0</v>
      </c>
      <c r="S384" s="240"/>
      <c r="T384" s="242">
        <f t="shared" si="50"/>
        <v>9.9999999999999995E-7</v>
      </c>
      <c r="U384" s="122">
        <f t="shared" si="47"/>
        <v>0</v>
      </c>
    </row>
    <row r="385" spans="2:21" ht="13.5" thickBot="1" x14ac:dyDescent="0.3">
      <c r="B385" s="88" t="s">
        <v>205</v>
      </c>
      <c r="C385" s="89">
        <f>SUM(C362:C384)</f>
        <v>0</v>
      </c>
      <c r="D385" s="90"/>
      <c r="E385" s="32">
        <f>SUM(E362:E384)</f>
        <v>0</v>
      </c>
      <c r="F385" s="33">
        <f>SUM(F362:F384)</f>
        <v>2.3000000000000007E-5</v>
      </c>
      <c r="G385" s="55">
        <f>SUM(G362:G384)</f>
        <v>0</v>
      </c>
      <c r="H385" s="55">
        <f>SUM(H362:H384)</f>
        <v>0</v>
      </c>
      <c r="I385" s="58"/>
      <c r="J385" s="55">
        <f>SUM(J362:J384)</f>
        <v>0</v>
      </c>
      <c r="K385" s="55">
        <f>SUM(K362:K384)</f>
        <v>0</v>
      </c>
      <c r="L385" s="55">
        <f>SUM(L362:L384)</f>
        <v>0</v>
      </c>
      <c r="M385" s="56"/>
      <c r="N385" s="55">
        <f>SUM(N362:N384)</f>
        <v>0</v>
      </c>
      <c r="O385" s="55">
        <f>SUM(O362:O384)</f>
        <v>0</v>
      </c>
      <c r="P385" s="55">
        <f>SUM(P362:P384)</f>
        <v>0</v>
      </c>
      <c r="Q385" s="55">
        <f>SUM(Q362:Q384)</f>
        <v>0</v>
      </c>
      <c r="R385" s="55">
        <f>SUM(R362:R384)</f>
        <v>0</v>
      </c>
      <c r="S385" s="55"/>
      <c r="T385" s="57">
        <f>SUM(T362:T384)</f>
        <v>2.3000000000000007E-5</v>
      </c>
      <c r="U385" s="122">
        <f t="shared" si="47"/>
        <v>0</v>
      </c>
    </row>
    <row r="386" spans="2:21" ht="13.5" thickBot="1" x14ac:dyDescent="0.3">
      <c r="B386" s="244"/>
      <c r="C386" s="246"/>
      <c r="D386" s="245"/>
      <c r="E386" s="245"/>
      <c r="F386" s="245"/>
      <c r="G386" s="245"/>
      <c r="H386" s="245"/>
      <c r="I386" s="245"/>
      <c r="J386" s="245"/>
      <c r="K386" s="245"/>
      <c r="L386" s="245"/>
      <c r="M386" s="245"/>
      <c r="N386" s="245"/>
      <c r="O386" s="245"/>
      <c r="P386" s="245"/>
      <c r="Q386" s="245"/>
      <c r="R386" s="245"/>
      <c r="S386" s="245"/>
      <c r="T386" s="247"/>
    </row>
    <row r="387" spans="2:21" x14ac:dyDescent="0.25">
      <c r="B387" s="463" t="s">
        <v>55</v>
      </c>
      <c r="C387" s="464"/>
      <c r="D387" s="464"/>
      <c r="E387" s="464"/>
      <c r="F387" s="464"/>
      <c r="G387" s="464"/>
      <c r="H387" s="464"/>
      <c r="I387" s="464"/>
      <c r="J387" s="464"/>
      <c r="K387" s="464"/>
      <c r="L387" s="464"/>
      <c r="M387" s="464"/>
      <c r="N387" s="464"/>
      <c r="O387" s="464"/>
      <c r="P387" s="464"/>
      <c r="Q387" s="464"/>
      <c r="R387" s="464"/>
      <c r="S387" s="512"/>
      <c r="T387" s="61" t="s">
        <v>200</v>
      </c>
    </row>
    <row r="388" spans="2:21" x14ac:dyDescent="0.25">
      <c r="B388" s="278"/>
      <c r="C388" s="513"/>
      <c r="D388" s="514"/>
      <c r="E388" s="514"/>
      <c r="F388" s="514"/>
      <c r="G388" s="514"/>
      <c r="H388" s="514"/>
      <c r="I388" s="514"/>
      <c r="J388" s="514"/>
      <c r="K388" s="514"/>
      <c r="L388" s="514"/>
      <c r="M388" s="514"/>
      <c r="N388" s="514"/>
      <c r="O388" s="514"/>
      <c r="P388" s="514"/>
      <c r="Q388" s="514"/>
      <c r="R388" s="514"/>
      <c r="S388" s="514"/>
      <c r="T388" s="248">
        <v>0</v>
      </c>
    </row>
    <row r="389" spans="2:21" x14ac:dyDescent="0.25">
      <c r="B389" s="278"/>
      <c r="C389" s="507"/>
      <c r="D389" s="508"/>
      <c r="E389" s="508"/>
      <c r="F389" s="508"/>
      <c r="G389" s="508"/>
      <c r="H389" s="508"/>
      <c r="I389" s="508"/>
      <c r="J389" s="508"/>
      <c r="K389" s="508"/>
      <c r="L389" s="508"/>
      <c r="M389" s="508"/>
      <c r="N389" s="508"/>
      <c r="O389" s="508"/>
      <c r="P389" s="508"/>
      <c r="Q389" s="508"/>
      <c r="R389" s="508"/>
      <c r="S389" s="508"/>
      <c r="T389" s="248">
        <v>0</v>
      </c>
    </row>
    <row r="390" spans="2:21" x14ac:dyDescent="0.25">
      <c r="B390" s="278"/>
      <c r="C390" s="507"/>
      <c r="D390" s="508"/>
      <c r="E390" s="508"/>
      <c r="F390" s="508"/>
      <c r="G390" s="508"/>
      <c r="H390" s="508"/>
      <c r="I390" s="508"/>
      <c r="J390" s="508"/>
      <c r="K390" s="508"/>
      <c r="L390" s="508"/>
      <c r="M390" s="508"/>
      <c r="N390" s="508"/>
      <c r="O390" s="508"/>
      <c r="P390" s="508"/>
      <c r="Q390" s="508"/>
      <c r="R390" s="508"/>
      <c r="S390" s="508"/>
      <c r="T390" s="248">
        <v>0</v>
      </c>
    </row>
    <row r="391" spans="2:21" x14ac:dyDescent="0.25">
      <c r="B391" s="278"/>
      <c r="C391" s="507"/>
      <c r="D391" s="508"/>
      <c r="E391" s="508"/>
      <c r="F391" s="508"/>
      <c r="G391" s="508"/>
      <c r="H391" s="508"/>
      <c r="I391" s="508"/>
      <c r="J391" s="508"/>
      <c r="K391" s="508"/>
      <c r="L391" s="508"/>
      <c r="M391" s="508"/>
      <c r="N391" s="508"/>
      <c r="O391" s="508"/>
      <c r="P391" s="508"/>
      <c r="Q391" s="508"/>
      <c r="R391" s="508"/>
      <c r="S391" s="508"/>
      <c r="T391" s="248">
        <v>0</v>
      </c>
    </row>
    <row r="392" spans="2:21" x14ac:dyDescent="0.25">
      <c r="B392" s="278"/>
      <c r="C392" s="507"/>
      <c r="D392" s="508"/>
      <c r="E392" s="508"/>
      <c r="F392" s="508"/>
      <c r="G392" s="508"/>
      <c r="H392" s="508"/>
      <c r="I392" s="508"/>
      <c r="J392" s="508"/>
      <c r="K392" s="508"/>
      <c r="L392" s="508"/>
      <c r="M392" s="508"/>
      <c r="N392" s="508"/>
      <c r="O392" s="508"/>
      <c r="P392" s="508"/>
      <c r="Q392" s="508"/>
      <c r="R392" s="508"/>
      <c r="S392" s="508"/>
      <c r="T392" s="248">
        <v>0</v>
      </c>
    </row>
    <row r="393" spans="2:21" x14ac:dyDescent="0.25">
      <c r="B393" s="278"/>
      <c r="C393" s="507"/>
      <c r="D393" s="508"/>
      <c r="E393" s="508"/>
      <c r="F393" s="508"/>
      <c r="G393" s="508"/>
      <c r="H393" s="508"/>
      <c r="I393" s="508"/>
      <c r="J393" s="508"/>
      <c r="K393" s="508"/>
      <c r="L393" s="508"/>
      <c r="M393" s="508"/>
      <c r="N393" s="508"/>
      <c r="O393" s="508"/>
      <c r="P393" s="508"/>
      <c r="Q393" s="508"/>
      <c r="R393" s="508"/>
      <c r="S393" s="508"/>
      <c r="T393" s="248">
        <v>0</v>
      </c>
    </row>
    <row r="394" spans="2:21" x14ac:dyDescent="0.25">
      <c r="B394" s="278"/>
      <c r="C394" s="507"/>
      <c r="D394" s="508"/>
      <c r="E394" s="508"/>
      <c r="F394" s="508"/>
      <c r="G394" s="508"/>
      <c r="H394" s="508"/>
      <c r="I394" s="508"/>
      <c r="J394" s="508"/>
      <c r="K394" s="508"/>
      <c r="L394" s="508"/>
      <c r="M394" s="508"/>
      <c r="N394" s="508"/>
      <c r="O394" s="508"/>
      <c r="P394" s="508"/>
      <c r="Q394" s="508"/>
      <c r="R394" s="508"/>
      <c r="S394" s="508"/>
      <c r="T394" s="248">
        <v>0</v>
      </c>
    </row>
    <row r="395" spans="2:21" x14ac:dyDescent="0.25">
      <c r="B395" s="278"/>
      <c r="C395" s="507"/>
      <c r="D395" s="508"/>
      <c r="E395" s="508"/>
      <c r="F395" s="508"/>
      <c r="G395" s="508"/>
      <c r="H395" s="508"/>
      <c r="I395" s="508"/>
      <c r="J395" s="508"/>
      <c r="K395" s="508"/>
      <c r="L395" s="508"/>
      <c r="M395" s="508"/>
      <c r="N395" s="508"/>
      <c r="O395" s="508"/>
      <c r="P395" s="508"/>
      <c r="Q395" s="508"/>
      <c r="R395" s="508"/>
      <c r="S395" s="508"/>
      <c r="T395" s="248">
        <v>0</v>
      </c>
    </row>
    <row r="396" spans="2:21" x14ac:dyDescent="0.25">
      <c r="B396" s="278"/>
      <c r="C396" s="507"/>
      <c r="D396" s="508"/>
      <c r="E396" s="508"/>
      <c r="F396" s="508"/>
      <c r="G396" s="508"/>
      <c r="H396" s="508"/>
      <c r="I396" s="508"/>
      <c r="J396" s="508"/>
      <c r="K396" s="508"/>
      <c r="L396" s="508"/>
      <c r="M396" s="508"/>
      <c r="N396" s="508"/>
      <c r="O396" s="508"/>
      <c r="P396" s="508"/>
      <c r="Q396" s="508"/>
      <c r="R396" s="508"/>
      <c r="S396" s="508"/>
      <c r="T396" s="248">
        <v>0</v>
      </c>
    </row>
    <row r="397" spans="2:21" x14ac:dyDescent="0.25">
      <c r="B397" s="278"/>
      <c r="C397" s="519"/>
      <c r="D397" s="520"/>
      <c r="E397" s="520"/>
      <c r="F397" s="520"/>
      <c r="G397" s="520"/>
      <c r="H397" s="520"/>
      <c r="I397" s="520"/>
      <c r="J397" s="520"/>
      <c r="K397" s="520"/>
      <c r="L397" s="520"/>
      <c r="M397" s="520"/>
      <c r="N397" s="520"/>
      <c r="O397" s="520"/>
      <c r="P397" s="520"/>
      <c r="Q397" s="520"/>
      <c r="R397" s="520"/>
      <c r="S397" s="520"/>
      <c r="T397" s="248">
        <v>0</v>
      </c>
    </row>
    <row r="398" spans="2:21" ht="13.5" thickBot="1" x14ac:dyDescent="0.3">
      <c r="B398" s="60" t="s">
        <v>206</v>
      </c>
      <c r="C398" s="279"/>
      <c r="D398" s="250"/>
      <c r="E398" s="250"/>
      <c r="F398" s="250"/>
      <c r="G398" s="250"/>
      <c r="H398" s="250"/>
      <c r="I398" s="250"/>
      <c r="J398" s="250"/>
      <c r="K398" s="250"/>
      <c r="L398" s="250"/>
      <c r="M398" s="250"/>
      <c r="N398" s="250"/>
      <c r="O398" s="250"/>
      <c r="P398" s="250"/>
      <c r="Q398" s="250"/>
      <c r="R398" s="250"/>
      <c r="S398" s="250"/>
      <c r="T398" s="35">
        <f>SUM(T388:T397)</f>
        <v>0</v>
      </c>
    </row>
    <row r="399" spans="2:21" ht="13.5" thickBot="1" x14ac:dyDescent="0.3">
      <c r="B399" s="74"/>
      <c r="C399" s="75"/>
      <c r="D399" s="245"/>
      <c r="E399" s="245"/>
      <c r="F399" s="245"/>
      <c r="G399" s="245"/>
      <c r="H399" s="245"/>
      <c r="I399" s="245"/>
      <c r="J399" s="245"/>
      <c r="K399" s="245"/>
      <c r="L399" s="245"/>
      <c r="M399" s="245"/>
      <c r="N399" s="245"/>
      <c r="O399" s="245"/>
      <c r="P399" s="245"/>
      <c r="Q399" s="245"/>
      <c r="R399" s="245"/>
      <c r="S399" s="245"/>
      <c r="T399" s="247"/>
    </row>
    <row r="400" spans="2:21" ht="39.6" customHeight="1" x14ac:dyDescent="0.25">
      <c r="B400" s="497" t="s">
        <v>211</v>
      </c>
      <c r="C400" s="498"/>
      <c r="D400" s="498"/>
      <c r="E400" s="498"/>
      <c r="F400" s="498"/>
      <c r="G400" s="498"/>
      <c r="H400" s="498"/>
      <c r="I400" s="498"/>
      <c r="J400" s="498"/>
      <c r="K400" s="498"/>
      <c r="L400" s="498"/>
      <c r="M400" s="498"/>
      <c r="N400" s="498"/>
      <c r="O400" s="499"/>
      <c r="P400" s="59" t="s">
        <v>56</v>
      </c>
      <c r="Q400" s="59" t="s">
        <v>209</v>
      </c>
      <c r="R400" s="59" t="s">
        <v>57</v>
      </c>
      <c r="S400" s="67" t="s">
        <v>245</v>
      </c>
      <c r="T400" s="61" t="s">
        <v>200</v>
      </c>
    </row>
    <row r="401" spans="2:20" x14ac:dyDescent="0.25">
      <c r="B401" s="236"/>
      <c r="C401" s="568"/>
      <c r="D401" s="569"/>
      <c r="E401" s="569"/>
      <c r="F401" s="569"/>
      <c r="G401" s="569"/>
      <c r="H401" s="569"/>
      <c r="I401" s="569"/>
      <c r="J401" s="569"/>
      <c r="K401" s="569"/>
      <c r="L401" s="569"/>
      <c r="M401" s="569"/>
      <c r="N401" s="569"/>
      <c r="O401" s="570"/>
      <c r="P401" s="240"/>
      <c r="Q401" s="334">
        <v>0</v>
      </c>
      <c r="R401" s="277"/>
      <c r="S401" s="240">
        <v>0</v>
      </c>
      <c r="T401" s="242" t="str">
        <f t="shared" ref="T401:T410" si="51">IF(P401="Purchase",Q401/R401,IF(P401="Rental",S401,IF(Q401+R401+S401&gt;0,"error","")))</f>
        <v/>
      </c>
    </row>
    <row r="402" spans="2:20" x14ac:dyDescent="0.25">
      <c r="B402" s="236"/>
      <c r="C402" s="561"/>
      <c r="D402" s="483"/>
      <c r="E402" s="483"/>
      <c r="F402" s="483"/>
      <c r="G402" s="483"/>
      <c r="H402" s="483"/>
      <c r="I402" s="483"/>
      <c r="J402" s="483"/>
      <c r="K402" s="483"/>
      <c r="L402" s="483"/>
      <c r="M402" s="483"/>
      <c r="N402" s="483"/>
      <c r="O402" s="562"/>
      <c r="P402" s="240"/>
      <c r="Q402" s="334">
        <v>0</v>
      </c>
      <c r="R402" s="277"/>
      <c r="S402" s="240">
        <v>0</v>
      </c>
      <c r="T402" s="242" t="str">
        <f t="shared" si="51"/>
        <v/>
      </c>
    </row>
    <row r="403" spans="2:20" x14ac:dyDescent="0.25">
      <c r="B403" s="236"/>
      <c r="C403" s="561"/>
      <c r="D403" s="483"/>
      <c r="E403" s="483"/>
      <c r="F403" s="483"/>
      <c r="G403" s="483"/>
      <c r="H403" s="483"/>
      <c r="I403" s="483"/>
      <c r="J403" s="483"/>
      <c r="K403" s="483"/>
      <c r="L403" s="483"/>
      <c r="M403" s="483"/>
      <c r="N403" s="483"/>
      <c r="O403" s="562"/>
      <c r="P403" s="240"/>
      <c r="Q403" s="334">
        <v>0</v>
      </c>
      <c r="R403" s="277"/>
      <c r="S403" s="240">
        <v>0</v>
      </c>
      <c r="T403" s="242" t="str">
        <f t="shared" si="51"/>
        <v/>
      </c>
    </row>
    <row r="404" spans="2:20" x14ac:dyDescent="0.25">
      <c r="B404" s="236"/>
      <c r="C404" s="561"/>
      <c r="D404" s="483"/>
      <c r="E404" s="483"/>
      <c r="F404" s="483"/>
      <c r="G404" s="483"/>
      <c r="H404" s="483"/>
      <c r="I404" s="483"/>
      <c r="J404" s="483"/>
      <c r="K404" s="483"/>
      <c r="L404" s="483"/>
      <c r="M404" s="483"/>
      <c r="N404" s="483"/>
      <c r="O404" s="562"/>
      <c r="P404" s="240"/>
      <c r="Q404" s="334">
        <v>0</v>
      </c>
      <c r="R404" s="277"/>
      <c r="S404" s="240">
        <v>0</v>
      </c>
      <c r="T404" s="242" t="str">
        <f t="shared" si="51"/>
        <v/>
      </c>
    </row>
    <row r="405" spans="2:20" x14ac:dyDescent="0.25">
      <c r="B405" s="236"/>
      <c r="C405" s="561"/>
      <c r="D405" s="483"/>
      <c r="E405" s="483"/>
      <c r="F405" s="483"/>
      <c r="G405" s="483"/>
      <c r="H405" s="483"/>
      <c r="I405" s="483"/>
      <c r="J405" s="483"/>
      <c r="K405" s="483"/>
      <c r="L405" s="483"/>
      <c r="M405" s="483"/>
      <c r="N405" s="483"/>
      <c r="O405" s="562"/>
      <c r="P405" s="240"/>
      <c r="Q405" s="334">
        <v>0</v>
      </c>
      <c r="R405" s="277"/>
      <c r="S405" s="240">
        <v>0</v>
      </c>
      <c r="T405" s="242" t="str">
        <f t="shared" si="51"/>
        <v/>
      </c>
    </row>
    <row r="406" spans="2:20" x14ac:dyDescent="0.25">
      <c r="B406" s="236"/>
      <c r="C406" s="561"/>
      <c r="D406" s="483"/>
      <c r="E406" s="483"/>
      <c r="F406" s="483"/>
      <c r="G406" s="483"/>
      <c r="H406" s="483"/>
      <c r="I406" s="483"/>
      <c r="J406" s="483"/>
      <c r="K406" s="483"/>
      <c r="L406" s="483"/>
      <c r="M406" s="483"/>
      <c r="N406" s="483"/>
      <c r="O406" s="562"/>
      <c r="P406" s="240"/>
      <c r="Q406" s="334">
        <v>0</v>
      </c>
      <c r="R406" s="277"/>
      <c r="S406" s="240">
        <v>0</v>
      </c>
      <c r="T406" s="242" t="str">
        <f t="shared" si="51"/>
        <v/>
      </c>
    </row>
    <row r="407" spans="2:20" x14ac:dyDescent="0.25">
      <c r="B407" s="236"/>
      <c r="C407" s="561"/>
      <c r="D407" s="483"/>
      <c r="E407" s="483"/>
      <c r="F407" s="483"/>
      <c r="G407" s="483"/>
      <c r="H407" s="483"/>
      <c r="I407" s="483"/>
      <c r="J407" s="483"/>
      <c r="K407" s="483"/>
      <c r="L407" s="483"/>
      <c r="M407" s="483"/>
      <c r="N407" s="483"/>
      <c r="O407" s="562"/>
      <c r="P407" s="240"/>
      <c r="Q407" s="334">
        <v>0</v>
      </c>
      <c r="R407" s="277"/>
      <c r="S407" s="240">
        <v>0</v>
      </c>
      <c r="T407" s="242" t="str">
        <f t="shared" si="51"/>
        <v/>
      </c>
    </row>
    <row r="408" spans="2:20" x14ac:dyDescent="0.25">
      <c r="B408" s="236"/>
      <c r="C408" s="561"/>
      <c r="D408" s="483"/>
      <c r="E408" s="483"/>
      <c r="F408" s="483"/>
      <c r="G408" s="483"/>
      <c r="H408" s="483"/>
      <c r="I408" s="483"/>
      <c r="J408" s="483"/>
      <c r="K408" s="483"/>
      <c r="L408" s="483"/>
      <c r="M408" s="483"/>
      <c r="N408" s="483"/>
      <c r="O408" s="562"/>
      <c r="P408" s="240"/>
      <c r="Q408" s="334">
        <v>0</v>
      </c>
      <c r="R408" s="277"/>
      <c r="S408" s="240">
        <v>0</v>
      </c>
      <c r="T408" s="242" t="str">
        <f t="shared" si="51"/>
        <v/>
      </c>
    </row>
    <row r="409" spans="2:20" x14ac:dyDescent="0.25">
      <c r="B409" s="236"/>
      <c r="C409" s="561"/>
      <c r="D409" s="483"/>
      <c r="E409" s="483"/>
      <c r="F409" s="483"/>
      <c r="G409" s="483"/>
      <c r="H409" s="483"/>
      <c r="I409" s="483"/>
      <c r="J409" s="483"/>
      <c r="K409" s="483"/>
      <c r="L409" s="483"/>
      <c r="M409" s="483"/>
      <c r="N409" s="483"/>
      <c r="O409" s="562"/>
      <c r="P409" s="240"/>
      <c r="Q409" s="334">
        <v>0</v>
      </c>
      <c r="R409" s="277"/>
      <c r="S409" s="240">
        <v>0</v>
      </c>
      <c r="T409" s="242" t="str">
        <f t="shared" si="51"/>
        <v/>
      </c>
    </row>
    <row r="410" spans="2:20" x14ac:dyDescent="0.25">
      <c r="B410" s="236"/>
      <c r="C410" s="563"/>
      <c r="D410" s="564"/>
      <c r="E410" s="564"/>
      <c r="F410" s="564"/>
      <c r="G410" s="564"/>
      <c r="H410" s="564"/>
      <c r="I410" s="564"/>
      <c r="J410" s="564"/>
      <c r="K410" s="564"/>
      <c r="L410" s="564"/>
      <c r="M410" s="564"/>
      <c r="N410" s="564"/>
      <c r="O410" s="565"/>
      <c r="P410" s="240"/>
      <c r="Q410" s="334">
        <v>0</v>
      </c>
      <c r="R410" s="277"/>
      <c r="S410" s="240">
        <v>0</v>
      </c>
      <c r="T410" s="242" t="str">
        <f t="shared" si="51"/>
        <v/>
      </c>
    </row>
    <row r="411" spans="2:20" ht="13.5" thickBot="1" x14ac:dyDescent="0.3">
      <c r="B411" s="60" t="s">
        <v>207</v>
      </c>
      <c r="C411" s="279"/>
      <c r="D411" s="249"/>
      <c r="E411" s="249"/>
      <c r="F411" s="249"/>
      <c r="G411" s="249"/>
      <c r="H411" s="249"/>
      <c r="I411" s="249"/>
      <c r="J411" s="249"/>
      <c r="K411" s="249"/>
      <c r="L411" s="249"/>
      <c r="M411" s="249"/>
      <c r="N411" s="249"/>
      <c r="O411" s="253"/>
      <c r="P411" s="253"/>
      <c r="Q411" s="253"/>
      <c r="R411" s="253"/>
      <c r="S411" s="253"/>
      <c r="T411" s="66">
        <f>SUM(T401:T410)</f>
        <v>0</v>
      </c>
    </row>
    <row r="412" spans="2:20" ht="13.5" thickBot="1" x14ac:dyDescent="0.3">
      <c r="B412" s="74"/>
      <c r="C412" s="281"/>
      <c r="D412" s="282"/>
      <c r="E412" s="282"/>
      <c r="F412" s="282"/>
      <c r="G412" s="282"/>
      <c r="H412" s="282"/>
      <c r="I412" s="282"/>
      <c r="J412" s="282"/>
      <c r="K412" s="282"/>
      <c r="L412" s="282"/>
      <c r="M412" s="282"/>
      <c r="N412" s="282"/>
      <c r="O412" s="282"/>
      <c r="P412" s="282"/>
      <c r="Q412" s="282"/>
      <c r="R412" s="282"/>
      <c r="S412" s="282"/>
      <c r="T412" s="82"/>
    </row>
    <row r="413" spans="2:20" x14ac:dyDescent="0.25">
      <c r="B413" s="503" t="s">
        <v>58</v>
      </c>
      <c r="C413" s="504"/>
      <c r="D413" s="504"/>
      <c r="E413" s="504"/>
      <c r="F413" s="504"/>
      <c r="G413" s="505"/>
      <c r="H413" s="505"/>
      <c r="I413" s="505"/>
      <c r="J413" s="505"/>
      <c r="K413" s="505"/>
      <c r="L413" s="505"/>
      <c r="M413" s="505"/>
      <c r="N413" s="505"/>
      <c r="O413" s="505"/>
      <c r="P413" s="505"/>
      <c r="Q413" s="505"/>
      <c r="R413" s="505"/>
      <c r="S413" s="506"/>
      <c r="T413" s="81" t="s">
        <v>200</v>
      </c>
    </row>
    <row r="414" spans="2:20" ht="13.15" customHeight="1" x14ac:dyDescent="0.25">
      <c r="B414" s="78" t="s">
        <v>59</v>
      </c>
      <c r="C414" s="500" t="s">
        <v>60</v>
      </c>
      <c r="D414" s="501"/>
      <c r="E414" s="501"/>
      <c r="F414" s="501"/>
      <c r="G414" s="501"/>
      <c r="H414" s="501"/>
      <c r="I414" s="501"/>
      <c r="J414" s="501"/>
      <c r="K414" s="501"/>
      <c r="L414" s="501"/>
      <c r="M414" s="501"/>
      <c r="N414" s="501"/>
      <c r="O414" s="501"/>
      <c r="P414" s="501"/>
      <c r="Q414" s="501"/>
      <c r="R414" s="72"/>
      <c r="S414" s="72"/>
      <c r="T414" s="80"/>
    </row>
    <row r="415" spans="2:20" x14ac:dyDescent="0.25">
      <c r="B415" s="236"/>
      <c r="C415" s="490"/>
      <c r="D415" s="490"/>
      <c r="E415" s="490"/>
      <c r="F415" s="490"/>
      <c r="G415" s="490"/>
      <c r="H415" s="490"/>
      <c r="I415" s="490"/>
      <c r="J415" s="490"/>
      <c r="K415" s="490"/>
      <c r="L415" s="490"/>
      <c r="M415" s="490"/>
      <c r="N415" s="490"/>
      <c r="O415" s="490"/>
      <c r="P415" s="490"/>
      <c r="Q415" s="490"/>
      <c r="R415" s="488"/>
      <c r="S415" s="489"/>
      <c r="T415" s="259">
        <v>0</v>
      </c>
    </row>
    <row r="416" spans="2:20" x14ac:dyDescent="0.25">
      <c r="B416" s="236"/>
      <c r="C416" s="490"/>
      <c r="D416" s="490"/>
      <c r="E416" s="490"/>
      <c r="F416" s="490"/>
      <c r="G416" s="490"/>
      <c r="H416" s="490"/>
      <c r="I416" s="490"/>
      <c r="J416" s="490"/>
      <c r="K416" s="490"/>
      <c r="L416" s="490"/>
      <c r="M416" s="490"/>
      <c r="N416" s="490"/>
      <c r="O416" s="490"/>
      <c r="P416" s="490"/>
      <c r="Q416" s="490"/>
      <c r="R416" s="478"/>
      <c r="S416" s="479"/>
      <c r="T416" s="259">
        <v>0</v>
      </c>
    </row>
    <row r="417" spans="1:33" x14ac:dyDescent="0.25">
      <c r="B417" s="236"/>
      <c r="C417" s="490"/>
      <c r="D417" s="490"/>
      <c r="E417" s="490"/>
      <c r="F417" s="490"/>
      <c r="G417" s="490"/>
      <c r="H417" s="490"/>
      <c r="I417" s="490"/>
      <c r="J417" s="490"/>
      <c r="K417" s="490"/>
      <c r="L417" s="490"/>
      <c r="M417" s="490"/>
      <c r="N417" s="490"/>
      <c r="O417" s="490"/>
      <c r="P417" s="490"/>
      <c r="Q417" s="490"/>
      <c r="R417" s="478"/>
      <c r="S417" s="479"/>
      <c r="T417" s="259">
        <v>0</v>
      </c>
    </row>
    <row r="418" spans="1:33" x14ac:dyDescent="0.25">
      <c r="B418" s="236"/>
      <c r="C418" s="490"/>
      <c r="D418" s="490"/>
      <c r="E418" s="490"/>
      <c r="F418" s="490"/>
      <c r="G418" s="490"/>
      <c r="H418" s="490"/>
      <c r="I418" s="490"/>
      <c r="J418" s="490"/>
      <c r="K418" s="490"/>
      <c r="L418" s="490"/>
      <c r="M418" s="490"/>
      <c r="N418" s="490"/>
      <c r="O418" s="490"/>
      <c r="P418" s="490"/>
      <c r="Q418" s="490"/>
      <c r="R418" s="478"/>
      <c r="S418" s="479"/>
      <c r="T418" s="259">
        <v>0</v>
      </c>
    </row>
    <row r="419" spans="1:33" x14ac:dyDescent="0.25">
      <c r="B419" s="236"/>
      <c r="C419" s="490"/>
      <c r="D419" s="490"/>
      <c r="E419" s="490"/>
      <c r="F419" s="490"/>
      <c r="G419" s="490"/>
      <c r="H419" s="490"/>
      <c r="I419" s="490"/>
      <c r="J419" s="490"/>
      <c r="K419" s="490"/>
      <c r="L419" s="490"/>
      <c r="M419" s="490"/>
      <c r="N419" s="490"/>
      <c r="O419" s="490"/>
      <c r="P419" s="490"/>
      <c r="Q419" s="490"/>
      <c r="R419" s="478"/>
      <c r="S419" s="479"/>
      <c r="T419" s="259">
        <v>0</v>
      </c>
    </row>
    <row r="420" spans="1:33" x14ac:dyDescent="0.25">
      <c r="B420" s="236"/>
      <c r="C420" s="502"/>
      <c r="D420" s="502"/>
      <c r="E420" s="502"/>
      <c r="F420" s="502"/>
      <c r="G420" s="502"/>
      <c r="H420" s="502"/>
      <c r="I420" s="502"/>
      <c r="J420" s="502"/>
      <c r="K420" s="502"/>
      <c r="L420" s="502"/>
      <c r="M420" s="502"/>
      <c r="N420" s="502"/>
      <c r="O420" s="502"/>
      <c r="P420" s="502"/>
      <c r="Q420" s="502"/>
      <c r="R420" s="478"/>
      <c r="S420" s="479"/>
      <c r="T420" s="259">
        <v>0</v>
      </c>
    </row>
    <row r="421" spans="1:33" x14ac:dyDescent="0.25">
      <c r="B421" s="236"/>
      <c r="C421" s="502"/>
      <c r="D421" s="502"/>
      <c r="E421" s="502"/>
      <c r="F421" s="502"/>
      <c r="G421" s="502"/>
      <c r="H421" s="502"/>
      <c r="I421" s="502"/>
      <c r="J421" s="502"/>
      <c r="K421" s="502"/>
      <c r="L421" s="502"/>
      <c r="M421" s="502"/>
      <c r="N421" s="502"/>
      <c r="O421" s="502"/>
      <c r="P421" s="502"/>
      <c r="Q421" s="502"/>
      <c r="R421" s="478"/>
      <c r="S421" s="479"/>
      <c r="T421" s="259">
        <v>0</v>
      </c>
    </row>
    <row r="422" spans="1:33" x14ac:dyDescent="0.25">
      <c r="B422" s="236"/>
      <c r="C422" s="502"/>
      <c r="D422" s="502"/>
      <c r="E422" s="502"/>
      <c r="F422" s="502"/>
      <c r="G422" s="502"/>
      <c r="H422" s="502"/>
      <c r="I422" s="502"/>
      <c r="J422" s="502"/>
      <c r="K422" s="502"/>
      <c r="L422" s="502"/>
      <c r="M422" s="502"/>
      <c r="N422" s="502"/>
      <c r="O422" s="502"/>
      <c r="P422" s="502"/>
      <c r="Q422" s="502"/>
      <c r="R422" s="478"/>
      <c r="S422" s="479"/>
      <c r="T422" s="259">
        <v>0</v>
      </c>
    </row>
    <row r="423" spans="1:33" x14ac:dyDescent="0.25">
      <c r="B423" s="236"/>
      <c r="C423" s="502"/>
      <c r="D423" s="502"/>
      <c r="E423" s="502"/>
      <c r="F423" s="502"/>
      <c r="G423" s="502"/>
      <c r="H423" s="502"/>
      <c r="I423" s="502"/>
      <c r="J423" s="502"/>
      <c r="K423" s="502"/>
      <c r="L423" s="502"/>
      <c r="M423" s="502"/>
      <c r="N423" s="502"/>
      <c r="O423" s="502"/>
      <c r="P423" s="502"/>
      <c r="Q423" s="502"/>
      <c r="R423" s="478"/>
      <c r="S423" s="479"/>
      <c r="T423" s="259">
        <v>0</v>
      </c>
    </row>
    <row r="424" spans="1:33" x14ac:dyDescent="0.25">
      <c r="B424" s="296"/>
      <c r="C424" s="491"/>
      <c r="D424" s="491"/>
      <c r="E424" s="491"/>
      <c r="F424" s="491"/>
      <c r="G424" s="491"/>
      <c r="H424" s="491"/>
      <c r="I424" s="491"/>
      <c r="J424" s="491"/>
      <c r="K424" s="491"/>
      <c r="L424" s="491"/>
      <c r="M424" s="491"/>
      <c r="N424" s="491"/>
      <c r="O424" s="491"/>
      <c r="P424" s="491"/>
      <c r="Q424" s="491"/>
      <c r="R424" s="480"/>
      <c r="S424" s="481"/>
      <c r="T424" s="286">
        <v>0</v>
      </c>
    </row>
    <row r="425" spans="1:33" ht="13.5" thickBot="1" x14ac:dyDescent="0.3">
      <c r="B425" s="60" t="s">
        <v>208</v>
      </c>
      <c r="C425" s="254"/>
      <c r="D425" s="253"/>
      <c r="E425" s="253"/>
      <c r="F425" s="253"/>
      <c r="G425" s="253"/>
      <c r="H425" s="253"/>
      <c r="I425" s="253"/>
      <c r="J425" s="253"/>
      <c r="K425" s="253"/>
      <c r="L425" s="253"/>
      <c r="M425" s="253"/>
      <c r="N425" s="253"/>
      <c r="O425" s="253"/>
      <c r="P425" s="253"/>
      <c r="Q425" s="255"/>
      <c r="R425" s="252"/>
      <c r="S425" s="255"/>
      <c r="T425" s="333">
        <f>SUM(T415:T424)</f>
        <v>0</v>
      </c>
    </row>
    <row r="426" spans="1:33" ht="13.9" customHeight="1" thickBot="1" x14ac:dyDescent="0.3">
      <c r="B426" s="447" t="str">
        <f xml:space="preserve"> "Total " &amp;B359</f>
        <v>Total Postwick Park &amp; Ride</v>
      </c>
      <c r="C426" s="492"/>
      <c r="D426" s="493"/>
      <c r="E426" s="493"/>
      <c r="F426" s="493"/>
      <c r="G426" s="493"/>
      <c r="H426" s="493"/>
      <c r="I426" s="493"/>
      <c r="J426" s="493"/>
      <c r="K426" s="493"/>
      <c r="L426" s="493"/>
      <c r="M426" s="493"/>
      <c r="N426" s="493"/>
      <c r="O426" s="448" t="s">
        <v>201</v>
      </c>
      <c r="P426" s="449"/>
      <c r="Q426" s="449"/>
      <c r="R426" s="449"/>
      <c r="S426" s="449"/>
      <c r="T426" s="73">
        <f>T385+T398+T411+T425</f>
        <v>2.3000000000000007E-5</v>
      </c>
    </row>
    <row r="427" spans="1:33" ht="13.9" customHeight="1" thickBot="1" x14ac:dyDescent="0.3">
      <c r="B427" s="492"/>
      <c r="C427" s="492"/>
      <c r="D427" s="493"/>
      <c r="E427" s="493"/>
      <c r="F427" s="493"/>
      <c r="G427" s="493"/>
      <c r="H427" s="493"/>
      <c r="I427" s="493"/>
      <c r="J427" s="493"/>
      <c r="K427" s="493"/>
      <c r="L427" s="493"/>
      <c r="M427" s="493"/>
      <c r="N427" s="493"/>
      <c r="O427" s="448" t="s">
        <v>202</v>
      </c>
      <c r="P427" s="449"/>
      <c r="Q427" s="449"/>
      <c r="R427" s="449"/>
      <c r="S427" s="449"/>
      <c r="T427" s="73">
        <f>(T426+(T426*$S$4))*(100%+$S$6)</f>
        <v>2.3000000000000007E-5</v>
      </c>
    </row>
    <row r="428" spans="1:33" ht="18.75" customHeight="1" thickBot="1" x14ac:dyDescent="0.3">
      <c r="B428" s="328"/>
      <c r="C428" s="328"/>
      <c r="D428" s="329"/>
      <c r="E428" s="329"/>
      <c r="F428" s="329"/>
      <c r="G428" s="329"/>
      <c r="H428" s="329"/>
      <c r="I428" s="329"/>
      <c r="J428" s="329"/>
      <c r="K428" s="329"/>
      <c r="L428" s="329"/>
      <c r="M428" s="329"/>
      <c r="N428" s="330"/>
      <c r="O428" s="331"/>
      <c r="P428" s="331"/>
      <c r="Q428" s="331"/>
      <c r="R428" s="331"/>
      <c r="S428" s="331"/>
      <c r="T428" s="332"/>
    </row>
    <row r="429" spans="1:33" ht="34.9" customHeight="1" thickBot="1" x14ac:dyDescent="0.3">
      <c r="B429" s="522" t="str">
        <f>'Master site list'!$A8</f>
        <v>Costessey Park &amp; Ride</v>
      </c>
      <c r="C429" s="522"/>
      <c r="D429" s="522"/>
      <c r="E429" s="522"/>
      <c r="F429" s="522"/>
      <c r="G429" s="522"/>
      <c r="H429" s="522"/>
      <c r="I429" s="522"/>
      <c r="J429" s="522"/>
      <c r="K429" s="522"/>
      <c r="L429" s="522"/>
      <c r="M429" s="523"/>
      <c r="N429" s="521" t="str">
        <f>Summary!$B$23</f>
        <v>Soft FM Services</v>
      </c>
      <c r="O429" s="522"/>
      <c r="P429" s="522"/>
      <c r="Q429" s="522"/>
      <c r="R429" s="522"/>
      <c r="S429" s="522"/>
      <c r="T429" s="523"/>
    </row>
    <row r="430" spans="1:33" ht="100.15" customHeight="1" thickBot="1" x14ac:dyDescent="0.3">
      <c r="B430" s="172" t="s">
        <v>37</v>
      </c>
      <c r="C430" s="48" t="s">
        <v>38</v>
      </c>
      <c r="D430" s="48" t="s">
        <v>39</v>
      </c>
      <c r="E430" s="48" t="s">
        <v>61</v>
      </c>
      <c r="F430" s="49" t="s">
        <v>62</v>
      </c>
      <c r="G430" s="48" t="s">
        <v>63</v>
      </c>
      <c r="H430" s="48" t="s">
        <v>43</v>
      </c>
      <c r="I430" s="48" t="s">
        <v>44</v>
      </c>
      <c r="J430" s="48" t="s">
        <v>64</v>
      </c>
      <c r="K430" s="48" t="s">
        <v>65</v>
      </c>
      <c r="L430" s="48" t="s">
        <v>47</v>
      </c>
      <c r="M430" s="48" t="s">
        <v>48</v>
      </c>
      <c r="N430" s="48" t="s">
        <v>66</v>
      </c>
      <c r="O430" s="48" t="s">
        <v>67</v>
      </c>
      <c r="P430" s="48" t="s">
        <v>68</v>
      </c>
      <c r="Q430" s="48" t="s">
        <v>69</v>
      </c>
      <c r="R430" s="48" t="s">
        <v>70</v>
      </c>
      <c r="S430" s="48" t="s">
        <v>54</v>
      </c>
      <c r="T430" s="50" t="s">
        <v>200</v>
      </c>
    </row>
    <row r="431" spans="1:33" s="12" customFormat="1" x14ac:dyDescent="0.25">
      <c r="A431" s="14"/>
      <c r="B431" s="173" t="s">
        <v>216</v>
      </c>
      <c r="C431" s="264"/>
      <c r="D431" s="265"/>
      <c r="E431" s="265"/>
      <c r="F431" s="266"/>
      <c r="G431" s="267"/>
      <c r="H431" s="267"/>
      <c r="I431" s="267"/>
      <c r="J431" s="267"/>
      <c r="K431" s="267"/>
      <c r="L431" s="268"/>
      <c r="M431" s="268"/>
      <c r="N431" s="267"/>
      <c r="O431" s="267"/>
      <c r="P431" s="267"/>
      <c r="Q431" s="267"/>
      <c r="R431" s="267"/>
      <c r="S431" s="267"/>
      <c r="T431" s="269"/>
      <c r="U431" s="120"/>
      <c r="AF431" s="14"/>
      <c r="AG431" s="14"/>
    </row>
    <row r="432" spans="1:33" ht="15" x14ac:dyDescent="0.25">
      <c r="B432" s="270"/>
      <c r="C432" s="271"/>
      <c r="D432" s="272" t="str">
        <f>IF(C432="","",F432/C432)</f>
        <v/>
      </c>
      <c r="E432" s="273">
        <f>C432/2080</f>
        <v>0</v>
      </c>
      <c r="F432" s="274">
        <v>9.9999999999999995E-7</v>
      </c>
      <c r="G432" s="275">
        <v>0</v>
      </c>
      <c r="H432" s="274">
        <v>0</v>
      </c>
      <c r="I432" s="51">
        <f>H432/F432</f>
        <v>0</v>
      </c>
      <c r="J432" s="275">
        <v>0</v>
      </c>
      <c r="K432" s="275">
        <v>0</v>
      </c>
      <c r="L432" s="275">
        <v>0</v>
      </c>
      <c r="M432" s="53">
        <f>L432/F432</f>
        <v>0</v>
      </c>
      <c r="N432" s="275">
        <v>0</v>
      </c>
      <c r="O432" s="275">
        <v>0</v>
      </c>
      <c r="P432" s="275">
        <v>0</v>
      </c>
      <c r="Q432" s="275">
        <v>0</v>
      </c>
      <c r="R432" s="275">
        <v>0</v>
      </c>
      <c r="S432" s="274"/>
      <c r="T432" s="276">
        <f>SUM(F432+G432+H432+J432+K432+L432+N432+O432+P432+Q432+R432)</f>
        <v>9.9999999999999995E-7</v>
      </c>
      <c r="U432" s="122">
        <f>SUM(C432*E432)</f>
        <v>0</v>
      </c>
      <c r="AC432" s="15"/>
      <c r="AD432" s="15"/>
      <c r="AE432" s="15"/>
      <c r="AF432" s="16"/>
    </row>
    <row r="433" spans="2:32" ht="15" x14ac:dyDescent="0.25">
      <c r="B433" s="236"/>
      <c r="C433" s="277"/>
      <c r="D433" s="238" t="str">
        <f t="shared" ref="D433:D454" si="52">IF(C433="","",F433/C433)</f>
        <v/>
      </c>
      <c r="E433" s="243">
        <f t="shared" ref="E433:E454" si="53">C433/2080</f>
        <v>0</v>
      </c>
      <c r="F433" s="240">
        <v>9.9999999999999995E-7</v>
      </c>
      <c r="G433" s="241">
        <v>0</v>
      </c>
      <c r="H433" s="240">
        <v>0</v>
      </c>
      <c r="I433" s="30">
        <f>H433/F433</f>
        <v>0</v>
      </c>
      <c r="J433" s="241">
        <v>0</v>
      </c>
      <c r="K433" s="241">
        <v>0</v>
      </c>
      <c r="L433" s="241">
        <v>0</v>
      </c>
      <c r="M433" s="36">
        <f t="shared" ref="M433:M454" si="54">L433/F433</f>
        <v>0</v>
      </c>
      <c r="N433" s="241">
        <v>0</v>
      </c>
      <c r="O433" s="241">
        <v>0</v>
      </c>
      <c r="P433" s="241">
        <v>0</v>
      </c>
      <c r="Q433" s="241">
        <v>0</v>
      </c>
      <c r="R433" s="241">
        <v>0</v>
      </c>
      <c r="S433" s="240"/>
      <c r="T433" s="242">
        <f t="shared" ref="T433:T445" si="55">SUM(F433+G433+H433+J433+K433+L433+N433+O433+P433+Q433+R433)</f>
        <v>9.9999999999999995E-7</v>
      </c>
      <c r="U433" s="122">
        <f t="shared" ref="U433:U455" si="56">SUM(C433*E433)</f>
        <v>0</v>
      </c>
      <c r="AC433" s="15"/>
      <c r="AD433" s="15"/>
      <c r="AE433" s="15"/>
      <c r="AF433" s="16"/>
    </row>
    <row r="434" spans="2:32" ht="15" x14ac:dyDescent="0.25">
      <c r="B434" s="236"/>
      <c r="C434" s="277"/>
      <c r="D434" s="238" t="str">
        <f t="shared" si="52"/>
        <v/>
      </c>
      <c r="E434" s="243">
        <f t="shared" si="53"/>
        <v>0</v>
      </c>
      <c r="F434" s="240">
        <v>9.9999999999999995E-7</v>
      </c>
      <c r="G434" s="241">
        <v>0</v>
      </c>
      <c r="H434" s="240">
        <v>0</v>
      </c>
      <c r="I434" s="30">
        <f t="shared" ref="I434:I454" si="57">H434/F434</f>
        <v>0</v>
      </c>
      <c r="J434" s="241">
        <v>0</v>
      </c>
      <c r="K434" s="241">
        <v>0</v>
      </c>
      <c r="L434" s="241">
        <v>0</v>
      </c>
      <c r="M434" s="36">
        <f t="shared" si="54"/>
        <v>0</v>
      </c>
      <c r="N434" s="241">
        <v>0</v>
      </c>
      <c r="O434" s="241">
        <v>0</v>
      </c>
      <c r="P434" s="241">
        <v>0</v>
      </c>
      <c r="Q434" s="241">
        <v>0</v>
      </c>
      <c r="R434" s="241">
        <v>0</v>
      </c>
      <c r="S434" s="240"/>
      <c r="T434" s="242">
        <f t="shared" si="55"/>
        <v>9.9999999999999995E-7</v>
      </c>
      <c r="U434" s="122">
        <f t="shared" si="56"/>
        <v>0</v>
      </c>
      <c r="AC434" s="15"/>
      <c r="AD434" s="15"/>
      <c r="AE434" s="15"/>
      <c r="AF434" s="16"/>
    </row>
    <row r="435" spans="2:32" ht="15" x14ac:dyDescent="0.25">
      <c r="B435" s="236"/>
      <c r="C435" s="277"/>
      <c r="D435" s="238" t="str">
        <f t="shared" si="52"/>
        <v/>
      </c>
      <c r="E435" s="243">
        <f t="shared" si="53"/>
        <v>0</v>
      </c>
      <c r="F435" s="240">
        <v>9.9999999999999995E-7</v>
      </c>
      <c r="G435" s="241">
        <v>0</v>
      </c>
      <c r="H435" s="240">
        <v>0</v>
      </c>
      <c r="I435" s="30">
        <f t="shared" si="57"/>
        <v>0</v>
      </c>
      <c r="J435" s="241">
        <v>0</v>
      </c>
      <c r="K435" s="241">
        <v>0</v>
      </c>
      <c r="L435" s="241">
        <v>0</v>
      </c>
      <c r="M435" s="36">
        <f t="shared" si="54"/>
        <v>0</v>
      </c>
      <c r="N435" s="241">
        <v>0</v>
      </c>
      <c r="O435" s="241">
        <v>0</v>
      </c>
      <c r="P435" s="241">
        <v>0</v>
      </c>
      <c r="Q435" s="241">
        <v>0</v>
      </c>
      <c r="R435" s="241">
        <v>0</v>
      </c>
      <c r="S435" s="240"/>
      <c r="T435" s="242">
        <f t="shared" si="55"/>
        <v>9.9999999999999995E-7</v>
      </c>
      <c r="U435" s="122">
        <f t="shared" si="56"/>
        <v>0</v>
      </c>
      <c r="AC435" s="15"/>
      <c r="AD435" s="15"/>
      <c r="AE435" s="15"/>
      <c r="AF435" s="16"/>
    </row>
    <row r="436" spans="2:32" ht="15" x14ac:dyDescent="0.25">
      <c r="B436" s="236"/>
      <c r="C436" s="277"/>
      <c r="D436" s="238" t="str">
        <f t="shared" si="52"/>
        <v/>
      </c>
      <c r="E436" s="243">
        <f t="shared" si="53"/>
        <v>0</v>
      </c>
      <c r="F436" s="240">
        <v>9.9999999999999995E-7</v>
      </c>
      <c r="G436" s="241">
        <v>0</v>
      </c>
      <c r="H436" s="240">
        <v>0</v>
      </c>
      <c r="I436" s="30">
        <f t="shared" si="57"/>
        <v>0</v>
      </c>
      <c r="J436" s="241">
        <v>0</v>
      </c>
      <c r="K436" s="241">
        <v>0</v>
      </c>
      <c r="L436" s="241">
        <v>0</v>
      </c>
      <c r="M436" s="36">
        <f t="shared" si="54"/>
        <v>0</v>
      </c>
      <c r="N436" s="241">
        <v>0</v>
      </c>
      <c r="O436" s="241">
        <v>0</v>
      </c>
      <c r="P436" s="241">
        <v>0</v>
      </c>
      <c r="Q436" s="241">
        <v>0</v>
      </c>
      <c r="R436" s="241">
        <v>0</v>
      </c>
      <c r="S436" s="240"/>
      <c r="T436" s="242">
        <f t="shared" si="55"/>
        <v>9.9999999999999995E-7</v>
      </c>
      <c r="U436" s="122">
        <f t="shared" si="56"/>
        <v>0</v>
      </c>
      <c r="AC436" s="15"/>
      <c r="AD436" s="15"/>
      <c r="AE436" s="15"/>
      <c r="AF436" s="16"/>
    </row>
    <row r="437" spans="2:32" ht="15" x14ac:dyDescent="0.25">
      <c r="B437" s="236"/>
      <c r="C437" s="277"/>
      <c r="D437" s="238" t="str">
        <f t="shared" si="52"/>
        <v/>
      </c>
      <c r="E437" s="243">
        <f t="shared" si="53"/>
        <v>0</v>
      </c>
      <c r="F437" s="240">
        <v>9.9999999999999995E-7</v>
      </c>
      <c r="G437" s="241">
        <v>0</v>
      </c>
      <c r="H437" s="240">
        <v>0</v>
      </c>
      <c r="I437" s="30">
        <f t="shared" si="57"/>
        <v>0</v>
      </c>
      <c r="J437" s="241">
        <v>0</v>
      </c>
      <c r="K437" s="241">
        <v>0</v>
      </c>
      <c r="L437" s="241">
        <v>0</v>
      </c>
      <c r="M437" s="36">
        <f t="shared" si="54"/>
        <v>0</v>
      </c>
      <c r="N437" s="241">
        <v>0</v>
      </c>
      <c r="O437" s="241">
        <v>0</v>
      </c>
      <c r="P437" s="241">
        <v>0</v>
      </c>
      <c r="Q437" s="241">
        <v>0</v>
      </c>
      <c r="R437" s="241">
        <v>0</v>
      </c>
      <c r="S437" s="240"/>
      <c r="T437" s="242">
        <f t="shared" si="55"/>
        <v>9.9999999999999995E-7</v>
      </c>
      <c r="U437" s="122">
        <f t="shared" si="56"/>
        <v>0</v>
      </c>
      <c r="AC437" s="15"/>
      <c r="AD437" s="15"/>
      <c r="AE437" s="15"/>
      <c r="AF437" s="16"/>
    </row>
    <row r="438" spans="2:32" ht="15" x14ac:dyDescent="0.25">
      <c r="B438" s="236"/>
      <c r="C438" s="277"/>
      <c r="D438" s="238" t="str">
        <f t="shared" si="52"/>
        <v/>
      </c>
      <c r="E438" s="243">
        <f t="shared" si="53"/>
        <v>0</v>
      </c>
      <c r="F438" s="240">
        <v>9.9999999999999995E-7</v>
      </c>
      <c r="G438" s="241">
        <v>0</v>
      </c>
      <c r="H438" s="240">
        <v>0</v>
      </c>
      <c r="I438" s="30">
        <f t="shared" si="57"/>
        <v>0</v>
      </c>
      <c r="J438" s="241">
        <v>0</v>
      </c>
      <c r="K438" s="241">
        <v>0</v>
      </c>
      <c r="L438" s="241">
        <v>0</v>
      </c>
      <c r="M438" s="36">
        <f t="shared" si="54"/>
        <v>0</v>
      </c>
      <c r="N438" s="241">
        <v>0</v>
      </c>
      <c r="O438" s="241">
        <v>0</v>
      </c>
      <c r="P438" s="241">
        <v>0</v>
      </c>
      <c r="Q438" s="241">
        <v>0</v>
      </c>
      <c r="R438" s="241">
        <v>0</v>
      </c>
      <c r="S438" s="240"/>
      <c r="T438" s="242">
        <f t="shared" si="55"/>
        <v>9.9999999999999995E-7</v>
      </c>
      <c r="U438" s="122">
        <f t="shared" si="56"/>
        <v>0</v>
      </c>
      <c r="AC438" s="15"/>
      <c r="AD438" s="15"/>
      <c r="AE438" s="15"/>
      <c r="AF438" s="16"/>
    </row>
    <row r="439" spans="2:32" ht="15" x14ac:dyDescent="0.25">
      <c r="B439" s="236"/>
      <c r="C439" s="277"/>
      <c r="D439" s="238" t="str">
        <f t="shared" si="52"/>
        <v/>
      </c>
      <c r="E439" s="243">
        <f t="shared" si="53"/>
        <v>0</v>
      </c>
      <c r="F439" s="240">
        <v>9.9999999999999995E-7</v>
      </c>
      <c r="G439" s="241">
        <v>0</v>
      </c>
      <c r="H439" s="240">
        <v>0</v>
      </c>
      <c r="I439" s="30">
        <f t="shared" si="57"/>
        <v>0</v>
      </c>
      <c r="J439" s="241">
        <v>0</v>
      </c>
      <c r="K439" s="241">
        <v>0</v>
      </c>
      <c r="L439" s="241">
        <v>0</v>
      </c>
      <c r="M439" s="36">
        <f t="shared" si="54"/>
        <v>0</v>
      </c>
      <c r="N439" s="241">
        <v>0</v>
      </c>
      <c r="O439" s="241">
        <v>0</v>
      </c>
      <c r="P439" s="241">
        <v>0</v>
      </c>
      <c r="Q439" s="241">
        <v>0</v>
      </c>
      <c r="R439" s="241">
        <v>0</v>
      </c>
      <c r="S439" s="240"/>
      <c r="T439" s="242">
        <f t="shared" si="55"/>
        <v>9.9999999999999995E-7</v>
      </c>
      <c r="U439" s="122">
        <f t="shared" si="56"/>
        <v>0</v>
      </c>
      <c r="AC439" s="15"/>
      <c r="AD439" s="15"/>
      <c r="AE439" s="15"/>
      <c r="AF439" s="16"/>
    </row>
    <row r="440" spans="2:32" ht="15" x14ac:dyDescent="0.25">
      <c r="B440" s="236"/>
      <c r="C440" s="277"/>
      <c r="D440" s="238" t="str">
        <f t="shared" si="52"/>
        <v/>
      </c>
      <c r="E440" s="243">
        <f t="shared" si="53"/>
        <v>0</v>
      </c>
      <c r="F440" s="240">
        <v>9.9999999999999995E-7</v>
      </c>
      <c r="G440" s="241">
        <v>0</v>
      </c>
      <c r="H440" s="240">
        <v>0</v>
      </c>
      <c r="I440" s="30">
        <f t="shared" si="57"/>
        <v>0</v>
      </c>
      <c r="J440" s="241">
        <v>0</v>
      </c>
      <c r="K440" s="241">
        <v>0</v>
      </c>
      <c r="L440" s="241">
        <v>0</v>
      </c>
      <c r="M440" s="36">
        <f t="shared" si="54"/>
        <v>0</v>
      </c>
      <c r="N440" s="241">
        <v>0</v>
      </c>
      <c r="O440" s="241">
        <v>0</v>
      </c>
      <c r="P440" s="241">
        <v>0</v>
      </c>
      <c r="Q440" s="241">
        <v>0</v>
      </c>
      <c r="R440" s="241">
        <v>0</v>
      </c>
      <c r="S440" s="240"/>
      <c r="T440" s="242">
        <f t="shared" si="55"/>
        <v>9.9999999999999995E-7</v>
      </c>
      <c r="U440" s="122">
        <f t="shared" si="56"/>
        <v>0</v>
      </c>
      <c r="AC440" s="15"/>
      <c r="AD440" s="15"/>
      <c r="AE440" s="15"/>
      <c r="AF440" s="16"/>
    </row>
    <row r="441" spans="2:32" ht="15" x14ac:dyDescent="0.25">
      <c r="B441" s="236"/>
      <c r="C441" s="277"/>
      <c r="D441" s="238" t="str">
        <f t="shared" si="52"/>
        <v/>
      </c>
      <c r="E441" s="243">
        <f t="shared" si="53"/>
        <v>0</v>
      </c>
      <c r="F441" s="240">
        <v>9.9999999999999995E-7</v>
      </c>
      <c r="G441" s="241">
        <v>0</v>
      </c>
      <c r="H441" s="240">
        <v>0</v>
      </c>
      <c r="I441" s="30">
        <f t="shared" si="57"/>
        <v>0</v>
      </c>
      <c r="J441" s="241">
        <v>0</v>
      </c>
      <c r="K441" s="241">
        <v>0</v>
      </c>
      <c r="L441" s="241">
        <v>0</v>
      </c>
      <c r="M441" s="36">
        <f t="shared" si="54"/>
        <v>0</v>
      </c>
      <c r="N441" s="241">
        <v>0</v>
      </c>
      <c r="O441" s="241">
        <v>0</v>
      </c>
      <c r="P441" s="241">
        <v>0</v>
      </c>
      <c r="Q441" s="241">
        <v>0</v>
      </c>
      <c r="R441" s="241">
        <v>0</v>
      </c>
      <c r="S441" s="240"/>
      <c r="T441" s="242">
        <f t="shared" si="55"/>
        <v>9.9999999999999995E-7</v>
      </c>
      <c r="U441" s="122">
        <f t="shared" si="56"/>
        <v>0</v>
      </c>
      <c r="AC441" s="15"/>
      <c r="AD441" s="15"/>
      <c r="AE441" s="15"/>
      <c r="AF441" s="16"/>
    </row>
    <row r="442" spans="2:32" ht="15" x14ac:dyDescent="0.25">
      <c r="B442" s="236"/>
      <c r="C442" s="277"/>
      <c r="D442" s="238" t="str">
        <f t="shared" si="52"/>
        <v/>
      </c>
      <c r="E442" s="243">
        <f t="shared" si="53"/>
        <v>0</v>
      </c>
      <c r="F442" s="240">
        <v>9.9999999999999995E-7</v>
      </c>
      <c r="G442" s="241">
        <v>0</v>
      </c>
      <c r="H442" s="240">
        <v>0</v>
      </c>
      <c r="I442" s="30">
        <f t="shared" si="57"/>
        <v>0</v>
      </c>
      <c r="J442" s="241">
        <v>0</v>
      </c>
      <c r="K442" s="241">
        <v>0</v>
      </c>
      <c r="L442" s="241">
        <v>0</v>
      </c>
      <c r="M442" s="36">
        <f t="shared" si="54"/>
        <v>0</v>
      </c>
      <c r="N442" s="241">
        <v>0</v>
      </c>
      <c r="O442" s="241">
        <v>0</v>
      </c>
      <c r="P442" s="241">
        <v>0</v>
      </c>
      <c r="Q442" s="241">
        <v>0</v>
      </c>
      <c r="R442" s="241">
        <v>0</v>
      </c>
      <c r="S442" s="240"/>
      <c r="T442" s="242">
        <f t="shared" si="55"/>
        <v>9.9999999999999995E-7</v>
      </c>
      <c r="U442" s="122">
        <f t="shared" si="56"/>
        <v>0</v>
      </c>
      <c r="AC442" s="15"/>
      <c r="AD442" s="15"/>
      <c r="AE442" s="15"/>
      <c r="AF442" s="16"/>
    </row>
    <row r="443" spans="2:32" ht="15" x14ac:dyDescent="0.25">
      <c r="B443" s="236"/>
      <c r="C443" s="277"/>
      <c r="D443" s="238" t="str">
        <f t="shared" si="52"/>
        <v/>
      </c>
      <c r="E443" s="243">
        <f t="shared" si="53"/>
        <v>0</v>
      </c>
      <c r="F443" s="240">
        <v>9.9999999999999995E-7</v>
      </c>
      <c r="G443" s="241">
        <v>0</v>
      </c>
      <c r="H443" s="240">
        <v>0</v>
      </c>
      <c r="I443" s="30">
        <f t="shared" si="57"/>
        <v>0</v>
      </c>
      <c r="J443" s="241">
        <v>0</v>
      </c>
      <c r="K443" s="241">
        <v>0</v>
      </c>
      <c r="L443" s="241">
        <v>0</v>
      </c>
      <c r="M443" s="36">
        <f t="shared" si="54"/>
        <v>0</v>
      </c>
      <c r="N443" s="241">
        <v>0</v>
      </c>
      <c r="O443" s="241">
        <v>0</v>
      </c>
      <c r="P443" s="241">
        <v>0</v>
      </c>
      <c r="Q443" s="241">
        <v>0</v>
      </c>
      <c r="R443" s="241">
        <v>0</v>
      </c>
      <c r="S443" s="240"/>
      <c r="T443" s="242">
        <f t="shared" si="55"/>
        <v>9.9999999999999995E-7</v>
      </c>
      <c r="U443" s="122">
        <f t="shared" si="56"/>
        <v>0</v>
      </c>
      <c r="AC443" s="15"/>
      <c r="AD443" s="15"/>
      <c r="AE443" s="15"/>
      <c r="AF443" s="16"/>
    </row>
    <row r="444" spans="2:32" ht="15" x14ac:dyDescent="0.25">
      <c r="B444" s="236"/>
      <c r="C444" s="277"/>
      <c r="D444" s="238" t="str">
        <f t="shared" si="52"/>
        <v/>
      </c>
      <c r="E444" s="243">
        <f t="shared" si="53"/>
        <v>0</v>
      </c>
      <c r="F444" s="240">
        <v>9.9999999999999995E-7</v>
      </c>
      <c r="G444" s="241">
        <v>0</v>
      </c>
      <c r="H444" s="240">
        <v>0</v>
      </c>
      <c r="I444" s="30">
        <f t="shared" si="57"/>
        <v>0</v>
      </c>
      <c r="J444" s="241">
        <v>0</v>
      </c>
      <c r="K444" s="241">
        <v>0</v>
      </c>
      <c r="L444" s="241">
        <v>0</v>
      </c>
      <c r="M444" s="36">
        <f t="shared" si="54"/>
        <v>0</v>
      </c>
      <c r="N444" s="241">
        <v>0</v>
      </c>
      <c r="O444" s="241">
        <v>0</v>
      </c>
      <c r="P444" s="241">
        <v>0</v>
      </c>
      <c r="Q444" s="241">
        <v>0</v>
      </c>
      <c r="R444" s="241">
        <v>0</v>
      </c>
      <c r="S444" s="240"/>
      <c r="T444" s="242">
        <f t="shared" si="55"/>
        <v>9.9999999999999995E-7</v>
      </c>
      <c r="U444" s="122">
        <f t="shared" si="56"/>
        <v>0</v>
      </c>
      <c r="AC444" s="15"/>
      <c r="AD444" s="15"/>
      <c r="AE444" s="15"/>
      <c r="AF444" s="16"/>
    </row>
    <row r="445" spans="2:32" ht="15" x14ac:dyDescent="0.25">
      <c r="B445" s="236"/>
      <c r="C445" s="277"/>
      <c r="D445" s="238" t="str">
        <f t="shared" si="52"/>
        <v/>
      </c>
      <c r="E445" s="243">
        <f t="shared" si="53"/>
        <v>0</v>
      </c>
      <c r="F445" s="240">
        <v>9.9999999999999995E-7</v>
      </c>
      <c r="G445" s="241">
        <v>0</v>
      </c>
      <c r="H445" s="240">
        <v>0</v>
      </c>
      <c r="I445" s="30">
        <f t="shared" si="57"/>
        <v>0</v>
      </c>
      <c r="J445" s="241">
        <v>0</v>
      </c>
      <c r="K445" s="241">
        <v>0</v>
      </c>
      <c r="L445" s="241">
        <v>0</v>
      </c>
      <c r="M445" s="36">
        <f t="shared" si="54"/>
        <v>0</v>
      </c>
      <c r="N445" s="241">
        <v>0</v>
      </c>
      <c r="O445" s="241">
        <v>0</v>
      </c>
      <c r="P445" s="241">
        <v>0</v>
      </c>
      <c r="Q445" s="241">
        <v>0</v>
      </c>
      <c r="R445" s="241">
        <v>0</v>
      </c>
      <c r="S445" s="240"/>
      <c r="T445" s="242">
        <f t="shared" si="55"/>
        <v>9.9999999999999995E-7</v>
      </c>
      <c r="U445" s="122">
        <f t="shared" si="56"/>
        <v>0</v>
      </c>
      <c r="AC445" s="15"/>
      <c r="AD445" s="15"/>
      <c r="AE445" s="15"/>
      <c r="AF445" s="16"/>
    </row>
    <row r="446" spans="2:32" ht="15" x14ac:dyDescent="0.25">
      <c r="B446" s="236"/>
      <c r="C446" s="277"/>
      <c r="D446" s="238" t="str">
        <f t="shared" si="52"/>
        <v/>
      </c>
      <c r="E446" s="243">
        <f t="shared" si="53"/>
        <v>0</v>
      </c>
      <c r="F446" s="240">
        <v>9.9999999999999995E-7</v>
      </c>
      <c r="G446" s="241">
        <v>0</v>
      </c>
      <c r="H446" s="240">
        <v>0</v>
      </c>
      <c r="I446" s="30">
        <f t="shared" si="57"/>
        <v>0</v>
      </c>
      <c r="J446" s="241">
        <v>0</v>
      </c>
      <c r="K446" s="241">
        <v>0</v>
      </c>
      <c r="L446" s="241">
        <v>0</v>
      </c>
      <c r="M446" s="36">
        <f t="shared" si="54"/>
        <v>0</v>
      </c>
      <c r="N446" s="241">
        <v>0</v>
      </c>
      <c r="O446" s="241">
        <v>0</v>
      </c>
      <c r="P446" s="241">
        <v>0</v>
      </c>
      <c r="Q446" s="241">
        <v>0</v>
      </c>
      <c r="R446" s="241">
        <v>0</v>
      </c>
      <c r="S446" s="240"/>
      <c r="T446" s="242">
        <f>SUM(F446+G446+H446+J446+K446+L446+N446+O446+P446+Q446+R446)</f>
        <v>9.9999999999999995E-7</v>
      </c>
      <c r="U446" s="122">
        <f t="shared" si="56"/>
        <v>0</v>
      </c>
      <c r="AC446" s="15"/>
      <c r="AD446" s="15"/>
      <c r="AE446" s="15"/>
      <c r="AF446" s="16"/>
    </row>
    <row r="447" spans="2:32" ht="15" x14ac:dyDescent="0.25">
      <c r="B447" s="236"/>
      <c r="C447" s="277"/>
      <c r="D447" s="238" t="str">
        <f t="shared" si="52"/>
        <v/>
      </c>
      <c r="E447" s="243">
        <f t="shared" si="53"/>
        <v>0</v>
      </c>
      <c r="F447" s="240">
        <v>9.9999999999999995E-7</v>
      </c>
      <c r="G447" s="241">
        <v>0</v>
      </c>
      <c r="H447" s="240">
        <v>0</v>
      </c>
      <c r="I447" s="30">
        <f t="shared" si="57"/>
        <v>0</v>
      </c>
      <c r="J447" s="241">
        <v>0</v>
      </c>
      <c r="K447" s="241">
        <v>0</v>
      </c>
      <c r="L447" s="241">
        <v>0</v>
      </c>
      <c r="M447" s="36">
        <f t="shared" si="54"/>
        <v>0</v>
      </c>
      <c r="N447" s="241">
        <v>0</v>
      </c>
      <c r="O447" s="241">
        <v>0</v>
      </c>
      <c r="P447" s="241">
        <v>0</v>
      </c>
      <c r="Q447" s="241">
        <v>0</v>
      </c>
      <c r="R447" s="241">
        <v>0</v>
      </c>
      <c r="S447" s="240"/>
      <c r="T447" s="242">
        <f t="shared" ref="T447" si="58">SUM(F447+G447+H447+J447+K447+L447+N447+O447+P447+Q447+R447)</f>
        <v>9.9999999999999995E-7</v>
      </c>
      <c r="U447" s="122">
        <f t="shared" si="56"/>
        <v>0</v>
      </c>
      <c r="AC447" s="15"/>
      <c r="AD447" s="15"/>
      <c r="AE447" s="15"/>
      <c r="AF447" s="16"/>
    </row>
    <row r="448" spans="2:32" ht="15" x14ac:dyDescent="0.25">
      <c r="B448" s="236"/>
      <c r="C448" s="277"/>
      <c r="D448" s="238" t="str">
        <f t="shared" si="52"/>
        <v/>
      </c>
      <c r="E448" s="243">
        <f t="shared" si="53"/>
        <v>0</v>
      </c>
      <c r="F448" s="240">
        <v>9.9999999999999995E-7</v>
      </c>
      <c r="G448" s="241">
        <v>0</v>
      </c>
      <c r="H448" s="240">
        <v>0</v>
      </c>
      <c r="I448" s="30">
        <f t="shared" si="57"/>
        <v>0</v>
      </c>
      <c r="J448" s="241">
        <v>0</v>
      </c>
      <c r="K448" s="241">
        <v>0</v>
      </c>
      <c r="L448" s="241">
        <v>0</v>
      </c>
      <c r="M448" s="36">
        <f t="shared" si="54"/>
        <v>0</v>
      </c>
      <c r="N448" s="241">
        <v>0</v>
      </c>
      <c r="O448" s="241">
        <v>0</v>
      </c>
      <c r="P448" s="241">
        <v>0</v>
      </c>
      <c r="Q448" s="241">
        <v>0</v>
      </c>
      <c r="R448" s="241">
        <v>0</v>
      </c>
      <c r="S448" s="240"/>
      <c r="T448" s="242">
        <f>SUM(F448+G448+H448+J448+K448+L448+N448+O448+P448+Q448+R448)</f>
        <v>9.9999999999999995E-7</v>
      </c>
      <c r="U448" s="122">
        <f t="shared" si="56"/>
        <v>0</v>
      </c>
      <c r="AC448" s="15"/>
      <c r="AD448" s="15"/>
      <c r="AE448" s="15"/>
      <c r="AF448" s="16"/>
    </row>
    <row r="449" spans="2:32" ht="15" x14ac:dyDescent="0.25">
      <c r="B449" s="236"/>
      <c r="C449" s="277"/>
      <c r="D449" s="238" t="str">
        <f t="shared" si="52"/>
        <v/>
      </c>
      <c r="E449" s="243">
        <f t="shared" si="53"/>
        <v>0</v>
      </c>
      <c r="F449" s="240">
        <v>9.9999999999999995E-7</v>
      </c>
      <c r="G449" s="241">
        <v>0</v>
      </c>
      <c r="H449" s="240">
        <v>0</v>
      </c>
      <c r="I449" s="30">
        <f t="shared" si="57"/>
        <v>0</v>
      </c>
      <c r="J449" s="241">
        <v>0</v>
      </c>
      <c r="K449" s="241">
        <v>0</v>
      </c>
      <c r="L449" s="241">
        <v>0</v>
      </c>
      <c r="M449" s="36">
        <f t="shared" si="54"/>
        <v>0</v>
      </c>
      <c r="N449" s="241">
        <v>0</v>
      </c>
      <c r="O449" s="241">
        <v>0</v>
      </c>
      <c r="P449" s="241">
        <v>0</v>
      </c>
      <c r="Q449" s="241">
        <v>0</v>
      </c>
      <c r="R449" s="241">
        <v>0</v>
      </c>
      <c r="S449" s="240"/>
      <c r="T449" s="242">
        <f t="shared" ref="T449:T454" si="59">SUM(F449+G449+H449+J449+K449+L449+N449+O449+P449+Q449+R449)</f>
        <v>9.9999999999999995E-7</v>
      </c>
      <c r="U449" s="122">
        <f t="shared" si="56"/>
        <v>0</v>
      </c>
      <c r="AC449" s="15"/>
      <c r="AD449" s="15"/>
      <c r="AE449" s="15"/>
      <c r="AF449" s="16"/>
    </row>
    <row r="450" spans="2:32" ht="15" x14ac:dyDescent="0.25">
      <c r="B450" s="236"/>
      <c r="C450" s="277"/>
      <c r="D450" s="238" t="str">
        <f t="shared" si="52"/>
        <v/>
      </c>
      <c r="E450" s="243">
        <f t="shared" si="53"/>
        <v>0</v>
      </c>
      <c r="F450" s="240">
        <v>9.9999999999999995E-7</v>
      </c>
      <c r="G450" s="241">
        <v>0</v>
      </c>
      <c r="H450" s="240">
        <v>0</v>
      </c>
      <c r="I450" s="30">
        <f t="shared" si="57"/>
        <v>0</v>
      </c>
      <c r="J450" s="241">
        <v>0</v>
      </c>
      <c r="K450" s="241">
        <v>0</v>
      </c>
      <c r="L450" s="241">
        <v>0</v>
      </c>
      <c r="M450" s="36">
        <f t="shared" si="54"/>
        <v>0</v>
      </c>
      <c r="N450" s="241">
        <v>0</v>
      </c>
      <c r="O450" s="241">
        <v>0</v>
      </c>
      <c r="P450" s="241">
        <v>0</v>
      </c>
      <c r="Q450" s="241">
        <v>0</v>
      </c>
      <c r="R450" s="241">
        <v>0</v>
      </c>
      <c r="S450" s="240"/>
      <c r="T450" s="242">
        <f t="shared" si="59"/>
        <v>9.9999999999999995E-7</v>
      </c>
      <c r="U450" s="122">
        <f t="shared" si="56"/>
        <v>0</v>
      </c>
      <c r="AC450" s="15"/>
      <c r="AD450" s="15"/>
      <c r="AE450" s="15"/>
      <c r="AF450" s="16"/>
    </row>
    <row r="451" spans="2:32" ht="15" x14ac:dyDescent="0.25">
      <c r="B451" s="236"/>
      <c r="C451" s="277"/>
      <c r="D451" s="238" t="str">
        <f t="shared" si="52"/>
        <v/>
      </c>
      <c r="E451" s="243">
        <f t="shared" si="53"/>
        <v>0</v>
      </c>
      <c r="F451" s="240">
        <v>9.9999999999999995E-7</v>
      </c>
      <c r="G451" s="241">
        <v>0</v>
      </c>
      <c r="H451" s="240">
        <v>0</v>
      </c>
      <c r="I451" s="30">
        <f t="shared" si="57"/>
        <v>0</v>
      </c>
      <c r="J451" s="241">
        <v>0</v>
      </c>
      <c r="K451" s="241">
        <v>0</v>
      </c>
      <c r="L451" s="241">
        <v>0</v>
      </c>
      <c r="M451" s="36">
        <f t="shared" si="54"/>
        <v>0</v>
      </c>
      <c r="N451" s="241">
        <v>0</v>
      </c>
      <c r="O451" s="241">
        <v>0</v>
      </c>
      <c r="P451" s="241">
        <v>0</v>
      </c>
      <c r="Q451" s="241">
        <v>0</v>
      </c>
      <c r="R451" s="241">
        <v>0</v>
      </c>
      <c r="S451" s="240"/>
      <c r="T451" s="242">
        <f t="shared" si="59"/>
        <v>9.9999999999999995E-7</v>
      </c>
      <c r="U451" s="122">
        <f t="shared" si="56"/>
        <v>0</v>
      </c>
      <c r="AC451" s="15"/>
      <c r="AD451" s="15"/>
      <c r="AE451" s="15"/>
      <c r="AF451" s="16"/>
    </row>
    <row r="452" spans="2:32" ht="15" x14ac:dyDescent="0.25">
      <c r="B452" s="236"/>
      <c r="C452" s="277"/>
      <c r="D452" s="238" t="str">
        <f t="shared" si="52"/>
        <v/>
      </c>
      <c r="E452" s="243">
        <f t="shared" si="53"/>
        <v>0</v>
      </c>
      <c r="F452" s="240">
        <v>9.9999999999999995E-7</v>
      </c>
      <c r="G452" s="241">
        <v>0</v>
      </c>
      <c r="H452" s="240">
        <v>0</v>
      </c>
      <c r="I452" s="30">
        <f t="shared" si="57"/>
        <v>0</v>
      </c>
      <c r="J452" s="241">
        <v>0</v>
      </c>
      <c r="K452" s="241">
        <v>0</v>
      </c>
      <c r="L452" s="241">
        <v>0</v>
      </c>
      <c r="M452" s="36">
        <f t="shared" si="54"/>
        <v>0</v>
      </c>
      <c r="N452" s="241">
        <v>0</v>
      </c>
      <c r="O452" s="241">
        <v>0</v>
      </c>
      <c r="P452" s="241">
        <v>0</v>
      </c>
      <c r="Q452" s="241">
        <v>0</v>
      </c>
      <c r="R452" s="241">
        <v>0</v>
      </c>
      <c r="S452" s="240"/>
      <c r="T452" s="242">
        <f t="shared" si="59"/>
        <v>9.9999999999999995E-7</v>
      </c>
      <c r="U452" s="122">
        <f t="shared" si="56"/>
        <v>0</v>
      </c>
      <c r="AC452" s="15"/>
      <c r="AD452" s="15"/>
      <c r="AE452" s="15"/>
      <c r="AF452" s="16"/>
    </row>
    <row r="453" spans="2:32" ht="15" x14ac:dyDescent="0.25">
      <c r="B453" s="236"/>
      <c r="C453" s="277"/>
      <c r="D453" s="238" t="str">
        <f t="shared" si="52"/>
        <v/>
      </c>
      <c r="E453" s="243">
        <f t="shared" si="53"/>
        <v>0</v>
      </c>
      <c r="F453" s="240">
        <v>9.9999999999999995E-7</v>
      </c>
      <c r="G453" s="241">
        <v>0</v>
      </c>
      <c r="H453" s="240">
        <v>0</v>
      </c>
      <c r="I453" s="30">
        <f t="shared" si="57"/>
        <v>0</v>
      </c>
      <c r="J453" s="241">
        <v>0</v>
      </c>
      <c r="K453" s="241">
        <v>0</v>
      </c>
      <c r="L453" s="241">
        <v>0</v>
      </c>
      <c r="M453" s="36">
        <f t="shared" si="54"/>
        <v>0</v>
      </c>
      <c r="N453" s="241">
        <v>0</v>
      </c>
      <c r="O453" s="241">
        <v>0</v>
      </c>
      <c r="P453" s="241">
        <v>0</v>
      </c>
      <c r="Q453" s="241">
        <v>0</v>
      </c>
      <c r="R453" s="241">
        <v>0</v>
      </c>
      <c r="S453" s="240"/>
      <c r="T453" s="242">
        <f t="shared" si="59"/>
        <v>9.9999999999999995E-7</v>
      </c>
      <c r="U453" s="122">
        <f t="shared" si="56"/>
        <v>0</v>
      </c>
      <c r="AC453" s="15"/>
      <c r="AD453" s="15"/>
      <c r="AE453" s="15"/>
      <c r="AF453" s="16"/>
    </row>
    <row r="454" spans="2:32" ht="15" x14ac:dyDescent="0.25">
      <c r="B454" s="236"/>
      <c r="C454" s="277"/>
      <c r="D454" s="238" t="str">
        <f t="shared" si="52"/>
        <v/>
      </c>
      <c r="E454" s="243">
        <f t="shared" si="53"/>
        <v>0</v>
      </c>
      <c r="F454" s="240">
        <v>9.9999999999999995E-7</v>
      </c>
      <c r="G454" s="241">
        <v>0</v>
      </c>
      <c r="H454" s="240">
        <v>0</v>
      </c>
      <c r="I454" s="30">
        <f t="shared" si="57"/>
        <v>0</v>
      </c>
      <c r="J454" s="241">
        <v>0</v>
      </c>
      <c r="K454" s="241">
        <v>0</v>
      </c>
      <c r="L454" s="241">
        <v>0</v>
      </c>
      <c r="M454" s="36">
        <f t="shared" si="54"/>
        <v>0</v>
      </c>
      <c r="N454" s="241">
        <v>0</v>
      </c>
      <c r="O454" s="241">
        <v>0</v>
      </c>
      <c r="P454" s="241">
        <v>0</v>
      </c>
      <c r="Q454" s="241">
        <v>0</v>
      </c>
      <c r="R454" s="241">
        <v>0</v>
      </c>
      <c r="S454" s="240"/>
      <c r="T454" s="242">
        <f t="shared" si="59"/>
        <v>9.9999999999999995E-7</v>
      </c>
      <c r="U454" s="122">
        <f t="shared" si="56"/>
        <v>0</v>
      </c>
    </row>
    <row r="455" spans="2:32" ht="13.5" thickBot="1" x14ac:dyDescent="0.3">
      <c r="B455" s="88" t="s">
        <v>205</v>
      </c>
      <c r="C455" s="89">
        <f>SUM(C432:C454)</f>
        <v>0</v>
      </c>
      <c r="D455" s="90"/>
      <c r="E455" s="32">
        <f>SUM(E432:E454)</f>
        <v>0</v>
      </c>
      <c r="F455" s="33">
        <f>SUM(F432:F454)</f>
        <v>2.3000000000000007E-5</v>
      </c>
      <c r="G455" s="55">
        <f>SUM(G432:G454)</f>
        <v>0</v>
      </c>
      <c r="H455" s="55">
        <f>SUM(H432:H454)</f>
        <v>0</v>
      </c>
      <c r="I455" s="58"/>
      <c r="J455" s="55">
        <f>SUM(J432:J454)</f>
        <v>0</v>
      </c>
      <c r="K455" s="55">
        <f>SUM(K432:K454)</f>
        <v>0</v>
      </c>
      <c r="L455" s="55">
        <f>SUM(L432:L454)</f>
        <v>0</v>
      </c>
      <c r="M455" s="56"/>
      <c r="N455" s="55">
        <f>SUM(N432:N454)</f>
        <v>0</v>
      </c>
      <c r="O455" s="55">
        <f>SUM(O432:O454)</f>
        <v>0</v>
      </c>
      <c r="P455" s="55">
        <f>SUM(P432:P454)</f>
        <v>0</v>
      </c>
      <c r="Q455" s="55">
        <f>SUM(Q432:Q454)</f>
        <v>0</v>
      </c>
      <c r="R455" s="55">
        <f>SUM(R432:R454)</f>
        <v>0</v>
      </c>
      <c r="S455" s="55"/>
      <c r="T455" s="57">
        <f>SUM(T432:T454)</f>
        <v>2.3000000000000007E-5</v>
      </c>
      <c r="U455" s="122">
        <f t="shared" si="56"/>
        <v>0</v>
      </c>
    </row>
    <row r="456" spans="2:32" ht="13.5" thickBot="1" x14ac:dyDescent="0.3">
      <c r="B456" s="244"/>
      <c r="C456" s="246"/>
      <c r="D456" s="245"/>
      <c r="E456" s="245"/>
      <c r="F456" s="245"/>
      <c r="G456" s="245"/>
      <c r="H456" s="245"/>
      <c r="I456" s="245"/>
      <c r="J456" s="245"/>
      <c r="K456" s="245"/>
      <c r="L456" s="245"/>
      <c r="M456" s="245"/>
      <c r="N456" s="245"/>
      <c r="O456" s="245"/>
      <c r="P456" s="245"/>
      <c r="Q456" s="245"/>
      <c r="R456" s="245"/>
      <c r="S456" s="245"/>
      <c r="T456" s="247"/>
    </row>
    <row r="457" spans="2:32" x14ac:dyDescent="0.25">
      <c r="B457" s="463" t="s">
        <v>55</v>
      </c>
      <c r="C457" s="464"/>
      <c r="D457" s="464"/>
      <c r="E457" s="464"/>
      <c r="F457" s="464"/>
      <c r="G457" s="464"/>
      <c r="H457" s="464"/>
      <c r="I457" s="464"/>
      <c r="J457" s="464"/>
      <c r="K457" s="464"/>
      <c r="L457" s="464"/>
      <c r="M457" s="464"/>
      <c r="N457" s="464"/>
      <c r="O457" s="464"/>
      <c r="P457" s="464"/>
      <c r="Q457" s="464"/>
      <c r="R457" s="464"/>
      <c r="S457" s="512"/>
      <c r="T457" s="61" t="s">
        <v>200</v>
      </c>
    </row>
    <row r="458" spans="2:32" x14ac:dyDescent="0.25">
      <c r="B458" s="278"/>
      <c r="C458" s="513"/>
      <c r="D458" s="514"/>
      <c r="E458" s="514"/>
      <c r="F458" s="514"/>
      <c r="G458" s="514"/>
      <c r="H458" s="514"/>
      <c r="I458" s="514"/>
      <c r="J458" s="514"/>
      <c r="K458" s="514"/>
      <c r="L458" s="514"/>
      <c r="M458" s="514"/>
      <c r="N458" s="514"/>
      <c r="O458" s="514"/>
      <c r="P458" s="514"/>
      <c r="Q458" s="514"/>
      <c r="R458" s="514"/>
      <c r="S458" s="514"/>
      <c r="T458" s="248">
        <v>0</v>
      </c>
    </row>
    <row r="459" spans="2:32" x14ac:dyDescent="0.25">
      <c r="B459" s="278"/>
      <c r="C459" s="507"/>
      <c r="D459" s="508"/>
      <c r="E459" s="508"/>
      <c r="F459" s="508"/>
      <c r="G459" s="508"/>
      <c r="H459" s="508"/>
      <c r="I459" s="508"/>
      <c r="J459" s="508"/>
      <c r="K459" s="508"/>
      <c r="L459" s="508"/>
      <c r="M459" s="508"/>
      <c r="N459" s="508"/>
      <c r="O459" s="508"/>
      <c r="P459" s="508"/>
      <c r="Q459" s="508"/>
      <c r="R459" s="508"/>
      <c r="S459" s="508"/>
      <c r="T459" s="248">
        <v>0</v>
      </c>
    </row>
    <row r="460" spans="2:32" x14ac:dyDescent="0.25">
      <c r="B460" s="278"/>
      <c r="C460" s="507"/>
      <c r="D460" s="508"/>
      <c r="E460" s="508"/>
      <c r="F460" s="508"/>
      <c r="G460" s="508"/>
      <c r="H460" s="508"/>
      <c r="I460" s="508"/>
      <c r="J460" s="508"/>
      <c r="K460" s="508"/>
      <c r="L460" s="508"/>
      <c r="M460" s="508"/>
      <c r="N460" s="508"/>
      <c r="O460" s="508"/>
      <c r="P460" s="508"/>
      <c r="Q460" s="508"/>
      <c r="R460" s="508"/>
      <c r="S460" s="508"/>
      <c r="T460" s="248">
        <v>0</v>
      </c>
    </row>
    <row r="461" spans="2:32" x14ac:dyDescent="0.25">
      <c r="B461" s="278"/>
      <c r="C461" s="507"/>
      <c r="D461" s="508"/>
      <c r="E461" s="508"/>
      <c r="F461" s="508"/>
      <c r="G461" s="508"/>
      <c r="H461" s="508"/>
      <c r="I461" s="508"/>
      <c r="J461" s="508"/>
      <c r="K461" s="508"/>
      <c r="L461" s="508"/>
      <c r="M461" s="508"/>
      <c r="N461" s="508"/>
      <c r="O461" s="508"/>
      <c r="P461" s="508"/>
      <c r="Q461" s="508"/>
      <c r="R461" s="508"/>
      <c r="S461" s="508"/>
      <c r="T461" s="248">
        <v>0</v>
      </c>
    </row>
    <row r="462" spans="2:32" x14ac:dyDescent="0.25">
      <c r="B462" s="278"/>
      <c r="C462" s="507"/>
      <c r="D462" s="508"/>
      <c r="E462" s="508"/>
      <c r="F462" s="508"/>
      <c r="G462" s="508"/>
      <c r="H462" s="508"/>
      <c r="I462" s="508"/>
      <c r="J462" s="508"/>
      <c r="K462" s="508"/>
      <c r="L462" s="508"/>
      <c r="M462" s="508"/>
      <c r="N462" s="508"/>
      <c r="O462" s="508"/>
      <c r="P462" s="508"/>
      <c r="Q462" s="508"/>
      <c r="R462" s="508"/>
      <c r="S462" s="508"/>
      <c r="T462" s="248">
        <v>0</v>
      </c>
    </row>
    <row r="463" spans="2:32" x14ac:dyDescent="0.25">
      <c r="B463" s="278"/>
      <c r="C463" s="507"/>
      <c r="D463" s="508"/>
      <c r="E463" s="508"/>
      <c r="F463" s="508"/>
      <c r="G463" s="508"/>
      <c r="H463" s="508"/>
      <c r="I463" s="508"/>
      <c r="J463" s="508"/>
      <c r="K463" s="508"/>
      <c r="L463" s="508"/>
      <c r="M463" s="508"/>
      <c r="N463" s="508"/>
      <c r="O463" s="508"/>
      <c r="P463" s="508"/>
      <c r="Q463" s="508"/>
      <c r="R463" s="508"/>
      <c r="S463" s="508"/>
      <c r="T463" s="248">
        <v>0</v>
      </c>
    </row>
    <row r="464" spans="2:32" x14ac:dyDescent="0.25">
      <c r="B464" s="278"/>
      <c r="C464" s="507"/>
      <c r="D464" s="508"/>
      <c r="E464" s="508"/>
      <c r="F464" s="508"/>
      <c r="G464" s="508"/>
      <c r="H464" s="508"/>
      <c r="I464" s="508"/>
      <c r="J464" s="508"/>
      <c r="K464" s="508"/>
      <c r="L464" s="508"/>
      <c r="M464" s="508"/>
      <c r="N464" s="508"/>
      <c r="O464" s="508"/>
      <c r="P464" s="508"/>
      <c r="Q464" s="508"/>
      <c r="R464" s="508"/>
      <c r="S464" s="508"/>
      <c r="T464" s="248">
        <v>0</v>
      </c>
    </row>
    <row r="465" spans="2:20" x14ac:dyDescent="0.25">
      <c r="B465" s="278"/>
      <c r="C465" s="507"/>
      <c r="D465" s="508"/>
      <c r="E465" s="508"/>
      <c r="F465" s="508"/>
      <c r="G465" s="508"/>
      <c r="H465" s="508"/>
      <c r="I465" s="508"/>
      <c r="J465" s="508"/>
      <c r="K465" s="508"/>
      <c r="L465" s="508"/>
      <c r="M465" s="508"/>
      <c r="N465" s="508"/>
      <c r="O465" s="508"/>
      <c r="P465" s="508"/>
      <c r="Q465" s="508"/>
      <c r="R465" s="508"/>
      <c r="S465" s="508"/>
      <c r="T465" s="248">
        <v>0</v>
      </c>
    </row>
    <row r="466" spans="2:20" x14ac:dyDescent="0.25">
      <c r="B466" s="278"/>
      <c r="C466" s="507"/>
      <c r="D466" s="508"/>
      <c r="E466" s="508"/>
      <c r="F466" s="508"/>
      <c r="G466" s="508"/>
      <c r="H466" s="508"/>
      <c r="I466" s="508"/>
      <c r="J466" s="508"/>
      <c r="K466" s="508"/>
      <c r="L466" s="508"/>
      <c r="M466" s="508"/>
      <c r="N466" s="508"/>
      <c r="O466" s="508"/>
      <c r="P466" s="508"/>
      <c r="Q466" s="508"/>
      <c r="R466" s="508"/>
      <c r="S466" s="508"/>
      <c r="T466" s="248">
        <v>0</v>
      </c>
    </row>
    <row r="467" spans="2:20" x14ac:dyDescent="0.25">
      <c r="B467" s="278"/>
      <c r="C467" s="519"/>
      <c r="D467" s="520"/>
      <c r="E467" s="520"/>
      <c r="F467" s="520"/>
      <c r="G467" s="520"/>
      <c r="H467" s="520"/>
      <c r="I467" s="520"/>
      <c r="J467" s="520"/>
      <c r="K467" s="520"/>
      <c r="L467" s="520"/>
      <c r="M467" s="520"/>
      <c r="N467" s="520"/>
      <c r="O467" s="520"/>
      <c r="P467" s="520"/>
      <c r="Q467" s="520"/>
      <c r="R467" s="520"/>
      <c r="S467" s="520"/>
      <c r="T467" s="248">
        <v>0</v>
      </c>
    </row>
    <row r="468" spans="2:20" ht="13.5" thickBot="1" x14ac:dyDescent="0.3">
      <c r="B468" s="60" t="s">
        <v>206</v>
      </c>
      <c r="C468" s="279"/>
      <c r="D468" s="250"/>
      <c r="E468" s="250"/>
      <c r="F468" s="250"/>
      <c r="G468" s="250"/>
      <c r="H468" s="250"/>
      <c r="I468" s="250"/>
      <c r="J468" s="250"/>
      <c r="K468" s="250"/>
      <c r="L468" s="250"/>
      <c r="M468" s="250"/>
      <c r="N468" s="250"/>
      <c r="O468" s="250"/>
      <c r="P468" s="250"/>
      <c r="Q468" s="250"/>
      <c r="R468" s="250"/>
      <c r="S468" s="250"/>
      <c r="T468" s="35">
        <f>SUM(T458:T467)</f>
        <v>0</v>
      </c>
    </row>
    <row r="469" spans="2:20" ht="13.5" thickBot="1" x14ac:dyDescent="0.3">
      <c r="B469" s="74"/>
      <c r="C469" s="75"/>
      <c r="D469" s="245"/>
      <c r="E469" s="245"/>
      <c r="F469" s="245"/>
      <c r="G469" s="245"/>
      <c r="H469" s="245"/>
      <c r="I469" s="245"/>
      <c r="J469" s="245"/>
      <c r="K469" s="245"/>
      <c r="L469" s="245"/>
      <c r="M469" s="245"/>
      <c r="N469" s="245"/>
      <c r="O469" s="245"/>
      <c r="P469" s="245"/>
      <c r="Q469" s="245"/>
      <c r="R469" s="245"/>
      <c r="S469" s="245"/>
      <c r="T469" s="247"/>
    </row>
    <row r="470" spans="2:20" ht="39.6" customHeight="1" x14ac:dyDescent="0.25">
      <c r="B470" s="497" t="s">
        <v>211</v>
      </c>
      <c r="C470" s="498"/>
      <c r="D470" s="498"/>
      <c r="E470" s="498"/>
      <c r="F470" s="498"/>
      <c r="G470" s="498"/>
      <c r="H470" s="498"/>
      <c r="I470" s="498"/>
      <c r="J470" s="498"/>
      <c r="K470" s="498"/>
      <c r="L470" s="498"/>
      <c r="M470" s="498"/>
      <c r="N470" s="498"/>
      <c r="O470" s="499"/>
      <c r="P470" s="59" t="s">
        <v>56</v>
      </c>
      <c r="Q470" s="59" t="s">
        <v>209</v>
      </c>
      <c r="R470" s="59" t="s">
        <v>57</v>
      </c>
      <c r="S470" s="67" t="s">
        <v>245</v>
      </c>
      <c r="T470" s="61" t="s">
        <v>200</v>
      </c>
    </row>
    <row r="471" spans="2:20" x14ac:dyDescent="0.25">
      <c r="B471" s="236"/>
      <c r="C471" s="568"/>
      <c r="D471" s="569"/>
      <c r="E471" s="569"/>
      <c r="F471" s="569"/>
      <c r="G471" s="569"/>
      <c r="H471" s="569"/>
      <c r="I471" s="569"/>
      <c r="J471" s="569"/>
      <c r="K471" s="569"/>
      <c r="L471" s="569"/>
      <c r="M471" s="569"/>
      <c r="N471" s="569"/>
      <c r="O471" s="570"/>
      <c r="P471" s="240"/>
      <c r="Q471" s="334">
        <v>0</v>
      </c>
      <c r="R471" s="277"/>
      <c r="S471" s="240">
        <v>0</v>
      </c>
      <c r="T471" s="242" t="str">
        <f t="shared" ref="T471:T480" si="60">IF(P471="Purchase",Q471/R471,IF(P471="Rental",S471,IF(Q471+R471+S471&gt;0,"error","")))</f>
        <v/>
      </c>
    </row>
    <row r="472" spans="2:20" x14ac:dyDescent="0.25">
      <c r="B472" s="236"/>
      <c r="C472" s="561"/>
      <c r="D472" s="483"/>
      <c r="E472" s="483"/>
      <c r="F472" s="483"/>
      <c r="G472" s="483"/>
      <c r="H472" s="483"/>
      <c r="I472" s="483"/>
      <c r="J472" s="483"/>
      <c r="K472" s="483"/>
      <c r="L472" s="483"/>
      <c r="M472" s="483"/>
      <c r="N472" s="483"/>
      <c r="O472" s="562"/>
      <c r="P472" s="240"/>
      <c r="Q472" s="334">
        <v>0</v>
      </c>
      <c r="R472" s="277"/>
      <c r="S472" s="240">
        <v>0</v>
      </c>
      <c r="T472" s="242" t="str">
        <f t="shared" si="60"/>
        <v/>
      </c>
    </row>
    <row r="473" spans="2:20" x14ac:dyDescent="0.25">
      <c r="B473" s="236"/>
      <c r="C473" s="561"/>
      <c r="D473" s="483"/>
      <c r="E473" s="483"/>
      <c r="F473" s="483"/>
      <c r="G473" s="483"/>
      <c r="H473" s="483"/>
      <c r="I473" s="483"/>
      <c r="J473" s="483"/>
      <c r="K473" s="483"/>
      <c r="L473" s="483"/>
      <c r="M473" s="483"/>
      <c r="N473" s="483"/>
      <c r="O473" s="562"/>
      <c r="P473" s="240"/>
      <c r="Q473" s="334">
        <v>0</v>
      </c>
      <c r="R473" s="277"/>
      <c r="S473" s="240">
        <v>0</v>
      </c>
      <c r="T473" s="242" t="str">
        <f t="shared" si="60"/>
        <v/>
      </c>
    </row>
    <row r="474" spans="2:20" x14ac:dyDescent="0.25">
      <c r="B474" s="236"/>
      <c r="C474" s="561"/>
      <c r="D474" s="483"/>
      <c r="E474" s="483"/>
      <c r="F474" s="483"/>
      <c r="G474" s="483"/>
      <c r="H474" s="483"/>
      <c r="I474" s="483"/>
      <c r="J474" s="483"/>
      <c r="K474" s="483"/>
      <c r="L474" s="483"/>
      <c r="M474" s="483"/>
      <c r="N474" s="483"/>
      <c r="O474" s="562"/>
      <c r="P474" s="240"/>
      <c r="Q474" s="334">
        <v>0</v>
      </c>
      <c r="R474" s="277"/>
      <c r="S474" s="240">
        <v>0</v>
      </c>
      <c r="T474" s="242" t="str">
        <f t="shared" si="60"/>
        <v/>
      </c>
    </row>
    <row r="475" spans="2:20" x14ac:dyDescent="0.25">
      <c r="B475" s="236"/>
      <c r="C475" s="561"/>
      <c r="D475" s="483"/>
      <c r="E475" s="483"/>
      <c r="F475" s="483"/>
      <c r="G475" s="483"/>
      <c r="H475" s="483"/>
      <c r="I475" s="483"/>
      <c r="J475" s="483"/>
      <c r="K475" s="483"/>
      <c r="L475" s="483"/>
      <c r="M475" s="483"/>
      <c r="N475" s="483"/>
      <c r="O475" s="562"/>
      <c r="P475" s="240"/>
      <c r="Q475" s="334">
        <v>0</v>
      </c>
      <c r="R475" s="277"/>
      <c r="S475" s="240">
        <v>0</v>
      </c>
      <c r="T475" s="242" t="str">
        <f t="shared" si="60"/>
        <v/>
      </c>
    </row>
    <row r="476" spans="2:20" x14ac:dyDescent="0.25">
      <c r="B476" s="236"/>
      <c r="C476" s="561"/>
      <c r="D476" s="483"/>
      <c r="E476" s="483"/>
      <c r="F476" s="483"/>
      <c r="G476" s="483"/>
      <c r="H476" s="483"/>
      <c r="I476" s="483"/>
      <c r="J476" s="483"/>
      <c r="K476" s="483"/>
      <c r="L476" s="483"/>
      <c r="M476" s="483"/>
      <c r="N476" s="483"/>
      <c r="O476" s="562"/>
      <c r="P476" s="240"/>
      <c r="Q476" s="334">
        <v>0</v>
      </c>
      <c r="R476" s="277"/>
      <c r="S476" s="240">
        <v>0</v>
      </c>
      <c r="T476" s="242" t="str">
        <f t="shared" si="60"/>
        <v/>
      </c>
    </row>
    <row r="477" spans="2:20" x14ac:dyDescent="0.25">
      <c r="B477" s="236"/>
      <c r="C477" s="561"/>
      <c r="D477" s="483"/>
      <c r="E477" s="483"/>
      <c r="F477" s="483"/>
      <c r="G477" s="483"/>
      <c r="H477" s="483"/>
      <c r="I477" s="483"/>
      <c r="J477" s="483"/>
      <c r="K477" s="483"/>
      <c r="L477" s="483"/>
      <c r="M477" s="483"/>
      <c r="N477" s="483"/>
      <c r="O477" s="562"/>
      <c r="P477" s="240"/>
      <c r="Q477" s="334">
        <v>0</v>
      </c>
      <c r="R477" s="277"/>
      <c r="S477" s="240">
        <v>0</v>
      </c>
      <c r="T477" s="242" t="str">
        <f t="shared" si="60"/>
        <v/>
      </c>
    </row>
    <row r="478" spans="2:20" x14ac:dyDescent="0.25">
      <c r="B478" s="236"/>
      <c r="C478" s="561"/>
      <c r="D478" s="483"/>
      <c r="E478" s="483"/>
      <c r="F478" s="483"/>
      <c r="G478" s="483"/>
      <c r="H478" s="483"/>
      <c r="I478" s="483"/>
      <c r="J478" s="483"/>
      <c r="K478" s="483"/>
      <c r="L478" s="483"/>
      <c r="M478" s="483"/>
      <c r="N478" s="483"/>
      <c r="O478" s="562"/>
      <c r="P478" s="240"/>
      <c r="Q478" s="334">
        <v>0</v>
      </c>
      <c r="R478" s="277"/>
      <c r="S478" s="240">
        <v>0</v>
      </c>
      <c r="T478" s="242" t="str">
        <f t="shared" si="60"/>
        <v/>
      </c>
    </row>
    <row r="479" spans="2:20" x14ac:dyDescent="0.25">
      <c r="B479" s="236"/>
      <c r="C479" s="561"/>
      <c r="D479" s="483"/>
      <c r="E479" s="483"/>
      <c r="F479" s="483"/>
      <c r="G479" s="483"/>
      <c r="H479" s="483"/>
      <c r="I479" s="483"/>
      <c r="J479" s="483"/>
      <c r="K479" s="483"/>
      <c r="L479" s="483"/>
      <c r="M479" s="483"/>
      <c r="N479" s="483"/>
      <c r="O479" s="562"/>
      <c r="P479" s="240"/>
      <c r="Q479" s="334">
        <v>0</v>
      </c>
      <c r="R479" s="277"/>
      <c r="S479" s="240">
        <v>0</v>
      </c>
      <c r="T479" s="242" t="str">
        <f t="shared" si="60"/>
        <v/>
      </c>
    </row>
    <row r="480" spans="2:20" x14ac:dyDescent="0.25">
      <c r="B480" s="236"/>
      <c r="C480" s="563"/>
      <c r="D480" s="564"/>
      <c r="E480" s="564"/>
      <c r="F480" s="564"/>
      <c r="G480" s="564"/>
      <c r="H480" s="564"/>
      <c r="I480" s="564"/>
      <c r="J480" s="564"/>
      <c r="K480" s="564"/>
      <c r="L480" s="564"/>
      <c r="M480" s="564"/>
      <c r="N480" s="564"/>
      <c r="O480" s="565"/>
      <c r="P480" s="240"/>
      <c r="Q480" s="334">
        <v>0</v>
      </c>
      <c r="R480" s="277"/>
      <c r="S480" s="240">
        <v>0</v>
      </c>
      <c r="T480" s="242" t="str">
        <f t="shared" si="60"/>
        <v/>
      </c>
    </row>
    <row r="481" spans="2:20" ht="13.5" thickBot="1" x14ac:dyDescent="0.3">
      <c r="B481" s="60" t="s">
        <v>207</v>
      </c>
      <c r="C481" s="279"/>
      <c r="D481" s="249"/>
      <c r="E481" s="249"/>
      <c r="F481" s="249"/>
      <c r="G481" s="249"/>
      <c r="H481" s="249"/>
      <c r="I481" s="249"/>
      <c r="J481" s="249"/>
      <c r="K481" s="249"/>
      <c r="L481" s="249"/>
      <c r="M481" s="249"/>
      <c r="N481" s="249"/>
      <c r="O481" s="253"/>
      <c r="P481" s="253"/>
      <c r="Q481" s="253"/>
      <c r="R481" s="253"/>
      <c r="S481" s="253"/>
      <c r="T481" s="66">
        <f>SUM(T471:T480)</f>
        <v>0</v>
      </c>
    </row>
    <row r="482" spans="2:20" ht="13.5" thickBot="1" x14ac:dyDescent="0.3">
      <c r="B482" s="74"/>
      <c r="C482" s="281"/>
      <c r="D482" s="282"/>
      <c r="E482" s="282"/>
      <c r="F482" s="282"/>
      <c r="G482" s="282"/>
      <c r="H482" s="282"/>
      <c r="I482" s="282"/>
      <c r="J482" s="282"/>
      <c r="K482" s="282"/>
      <c r="L482" s="282"/>
      <c r="M482" s="282"/>
      <c r="N482" s="282"/>
      <c r="O482" s="282"/>
      <c r="P482" s="282"/>
      <c r="Q482" s="282"/>
      <c r="R482" s="282"/>
      <c r="S482" s="282"/>
      <c r="T482" s="82"/>
    </row>
    <row r="483" spans="2:20" x14ac:dyDescent="0.25">
      <c r="B483" s="503" t="s">
        <v>58</v>
      </c>
      <c r="C483" s="504"/>
      <c r="D483" s="504"/>
      <c r="E483" s="504"/>
      <c r="F483" s="504"/>
      <c r="G483" s="505"/>
      <c r="H483" s="505"/>
      <c r="I483" s="505"/>
      <c r="J483" s="505"/>
      <c r="K483" s="505"/>
      <c r="L483" s="505"/>
      <c r="M483" s="505"/>
      <c r="N483" s="505"/>
      <c r="O483" s="505"/>
      <c r="P483" s="505"/>
      <c r="Q483" s="505"/>
      <c r="R483" s="505"/>
      <c r="S483" s="506"/>
      <c r="T483" s="81" t="s">
        <v>200</v>
      </c>
    </row>
    <row r="484" spans="2:20" ht="13.15" customHeight="1" x14ac:dyDescent="0.25">
      <c r="B484" s="78" t="s">
        <v>59</v>
      </c>
      <c r="C484" s="500" t="s">
        <v>60</v>
      </c>
      <c r="D484" s="501"/>
      <c r="E484" s="501"/>
      <c r="F484" s="501"/>
      <c r="G484" s="501"/>
      <c r="H484" s="501"/>
      <c r="I484" s="501"/>
      <c r="J484" s="501"/>
      <c r="K484" s="501"/>
      <c r="L484" s="501"/>
      <c r="M484" s="501"/>
      <c r="N484" s="501"/>
      <c r="O484" s="501"/>
      <c r="P484" s="501"/>
      <c r="Q484" s="501"/>
      <c r="R484" s="72"/>
      <c r="S484" s="72"/>
      <c r="T484" s="80"/>
    </row>
    <row r="485" spans="2:20" x14ac:dyDescent="0.25">
      <c r="B485" s="236"/>
      <c r="C485" s="490"/>
      <c r="D485" s="490"/>
      <c r="E485" s="490"/>
      <c r="F485" s="490"/>
      <c r="G485" s="490"/>
      <c r="H485" s="490"/>
      <c r="I485" s="490"/>
      <c r="J485" s="490"/>
      <c r="K485" s="490"/>
      <c r="L485" s="490"/>
      <c r="M485" s="490"/>
      <c r="N485" s="490"/>
      <c r="O485" s="490"/>
      <c r="P485" s="490"/>
      <c r="Q485" s="490"/>
      <c r="R485" s="488"/>
      <c r="S485" s="489"/>
      <c r="T485" s="259">
        <v>0</v>
      </c>
    </row>
    <row r="486" spans="2:20" x14ac:dyDescent="0.25">
      <c r="B486" s="236"/>
      <c r="C486" s="490"/>
      <c r="D486" s="490"/>
      <c r="E486" s="490"/>
      <c r="F486" s="490"/>
      <c r="G486" s="490"/>
      <c r="H486" s="490"/>
      <c r="I486" s="490"/>
      <c r="J486" s="490"/>
      <c r="K486" s="490"/>
      <c r="L486" s="490"/>
      <c r="M486" s="490"/>
      <c r="N486" s="490"/>
      <c r="O486" s="490"/>
      <c r="P486" s="490"/>
      <c r="Q486" s="490"/>
      <c r="R486" s="478"/>
      <c r="S486" s="479"/>
      <c r="T486" s="259">
        <v>0</v>
      </c>
    </row>
    <row r="487" spans="2:20" x14ac:dyDescent="0.25">
      <c r="B487" s="236"/>
      <c r="C487" s="490"/>
      <c r="D487" s="490"/>
      <c r="E487" s="490"/>
      <c r="F487" s="490"/>
      <c r="G487" s="490"/>
      <c r="H487" s="490"/>
      <c r="I487" s="490"/>
      <c r="J487" s="490"/>
      <c r="K487" s="490"/>
      <c r="L487" s="490"/>
      <c r="M487" s="490"/>
      <c r="N487" s="490"/>
      <c r="O487" s="490"/>
      <c r="P487" s="490"/>
      <c r="Q487" s="490"/>
      <c r="R487" s="478"/>
      <c r="S487" s="479"/>
      <c r="T487" s="259">
        <v>0</v>
      </c>
    </row>
    <row r="488" spans="2:20" x14ac:dyDescent="0.25">
      <c r="B488" s="236"/>
      <c r="C488" s="490"/>
      <c r="D488" s="490"/>
      <c r="E488" s="490"/>
      <c r="F488" s="490"/>
      <c r="G488" s="490"/>
      <c r="H488" s="490"/>
      <c r="I488" s="490"/>
      <c r="J488" s="490"/>
      <c r="K488" s="490"/>
      <c r="L488" s="490"/>
      <c r="M488" s="490"/>
      <c r="N488" s="490"/>
      <c r="O488" s="490"/>
      <c r="P488" s="490"/>
      <c r="Q488" s="490"/>
      <c r="R488" s="478"/>
      <c r="S488" s="479"/>
      <c r="T488" s="259">
        <v>0</v>
      </c>
    </row>
    <row r="489" spans="2:20" x14ac:dyDescent="0.25">
      <c r="B489" s="236"/>
      <c r="C489" s="490"/>
      <c r="D489" s="490"/>
      <c r="E489" s="490"/>
      <c r="F489" s="490"/>
      <c r="G489" s="490"/>
      <c r="H489" s="490"/>
      <c r="I489" s="490"/>
      <c r="J489" s="490"/>
      <c r="K489" s="490"/>
      <c r="L489" s="490"/>
      <c r="M489" s="490"/>
      <c r="N489" s="490"/>
      <c r="O489" s="490"/>
      <c r="P489" s="490"/>
      <c r="Q489" s="490"/>
      <c r="R489" s="478"/>
      <c r="S489" s="479"/>
      <c r="T489" s="259">
        <v>0</v>
      </c>
    </row>
    <row r="490" spans="2:20" x14ac:dyDescent="0.25">
      <c r="B490" s="236"/>
      <c r="C490" s="502"/>
      <c r="D490" s="502"/>
      <c r="E490" s="502"/>
      <c r="F490" s="502"/>
      <c r="G490" s="502"/>
      <c r="H490" s="502"/>
      <c r="I490" s="502"/>
      <c r="J490" s="502"/>
      <c r="K490" s="502"/>
      <c r="L490" s="502"/>
      <c r="M490" s="502"/>
      <c r="N490" s="502"/>
      <c r="O490" s="502"/>
      <c r="P490" s="502"/>
      <c r="Q490" s="502"/>
      <c r="R490" s="478"/>
      <c r="S490" s="479"/>
      <c r="T490" s="259">
        <v>0</v>
      </c>
    </row>
    <row r="491" spans="2:20" x14ac:dyDescent="0.25">
      <c r="B491" s="236"/>
      <c r="C491" s="502"/>
      <c r="D491" s="502"/>
      <c r="E491" s="502"/>
      <c r="F491" s="502"/>
      <c r="G491" s="502"/>
      <c r="H491" s="502"/>
      <c r="I491" s="502"/>
      <c r="J491" s="502"/>
      <c r="K491" s="502"/>
      <c r="L491" s="502"/>
      <c r="M491" s="502"/>
      <c r="N491" s="502"/>
      <c r="O491" s="502"/>
      <c r="P491" s="502"/>
      <c r="Q491" s="502"/>
      <c r="R491" s="478"/>
      <c r="S491" s="479"/>
      <c r="T491" s="259">
        <v>0</v>
      </c>
    </row>
    <row r="492" spans="2:20" x14ac:dyDescent="0.25">
      <c r="B492" s="236"/>
      <c r="C492" s="502"/>
      <c r="D492" s="502"/>
      <c r="E492" s="502"/>
      <c r="F492" s="502"/>
      <c r="G492" s="502"/>
      <c r="H492" s="502"/>
      <c r="I492" s="502"/>
      <c r="J492" s="502"/>
      <c r="K492" s="502"/>
      <c r="L492" s="502"/>
      <c r="M492" s="502"/>
      <c r="N492" s="502"/>
      <c r="O492" s="502"/>
      <c r="P492" s="502"/>
      <c r="Q492" s="502"/>
      <c r="R492" s="478"/>
      <c r="S492" s="479"/>
      <c r="T492" s="259">
        <v>0</v>
      </c>
    </row>
    <row r="493" spans="2:20" x14ac:dyDescent="0.25">
      <c r="B493" s="236"/>
      <c r="C493" s="502"/>
      <c r="D493" s="502"/>
      <c r="E493" s="502"/>
      <c r="F493" s="502"/>
      <c r="G493" s="502"/>
      <c r="H493" s="502"/>
      <c r="I493" s="502"/>
      <c r="J493" s="502"/>
      <c r="K493" s="502"/>
      <c r="L493" s="502"/>
      <c r="M493" s="502"/>
      <c r="N493" s="502"/>
      <c r="O493" s="502"/>
      <c r="P493" s="502"/>
      <c r="Q493" s="502"/>
      <c r="R493" s="478"/>
      <c r="S493" s="479"/>
      <c r="T493" s="259">
        <v>0</v>
      </c>
    </row>
    <row r="494" spans="2:20" x14ac:dyDescent="0.25">
      <c r="B494" s="296"/>
      <c r="C494" s="491"/>
      <c r="D494" s="491"/>
      <c r="E494" s="491"/>
      <c r="F494" s="491"/>
      <c r="G494" s="491"/>
      <c r="H494" s="491"/>
      <c r="I494" s="491"/>
      <c r="J494" s="491"/>
      <c r="K494" s="491"/>
      <c r="L494" s="491"/>
      <c r="M494" s="491"/>
      <c r="N494" s="491"/>
      <c r="O494" s="491"/>
      <c r="P494" s="491"/>
      <c r="Q494" s="491"/>
      <c r="R494" s="480"/>
      <c r="S494" s="481"/>
      <c r="T494" s="286">
        <v>0</v>
      </c>
    </row>
    <row r="495" spans="2:20" ht="13.5" thickBot="1" x14ac:dyDescent="0.3">
      <c r="B495" s="60" t="s">
        <v>208</v>
      </c>
      <c r="C495" s="254"/>
      <c r="D495" s="253"/>
      <c r="E495" s="253"/>
      <c r="F495" s="253"/>
      <c r="G495" s="253"/>
      <c r="H495" s="253"/>
      <c r="I495" s="253"/>
      <c r="J495" s="253"/>
      <c r="K495" s="253"/>
      <c r="L495" s="253"/>
      <c r="M495" s="253"/>
      <c r="N495" s="253"/>
      <c r="O495" s="253"/>
      <c r="P495" s="253"/>
      <c r="Q495" s="255"/>
      <c r="R495" s="252"/>
      <c r="S495" s="255"/>
      <c r="T495" s="333">
        <f>SUM(T485:T494)</f>
        <v>0</v>
      </c>
    </row>
    <row r="496" spans="2:20" ht="13.9" customHeight="1" thickBot="1" x14ac:dyDescent="0.3">
      <c r="B496" s="447" t="str">
        <f xml:space="preserve"> "Total " &amp;B429</f>
        <v>Total Costessey Park &amp; Ride</v>
      </c>
      <c r="C496" s="492"/>
      <c r="D496" s="493"/>
      <c r="E496" s="493"/>
      <c r="F496" s="493"/>
      <c r="G496" s="493"/>
      <c r="H496" s="493"/>
      <c r="I496" s="493"/>
      <c r="J496" s="493"/>
      <c r="K496" s="493"/>
      <c r="L496" s="493"/>
      <c r="M496" s="493"/>
      <c r="N496" s="493"/>
      <c r="O496" s="448" t="s">
        <v>201</v>
      </c>
      <c r="P496" s="449"/>
      <c r="Q496" s="449"/>
      <c r="R496" s="449"/>
      <c r="S496" s="449"/>
      <c r="T496" s="73">
        <f>T455+T468+T481+T495</f>
        <v>2.3000000000000007E-5</v>
      </c>
    </row>
    <row r="497" spans="2:20" ht="13.9" customHeight="1" thickBot="1" x14ac:dyDescent="0.3">
      <c r="B497" s="492"/>
      <c r="C497" s="492"/>
      <c r="D497" s="493"/>
      <c r="E497" s="493"/>
      <c r="F497" s="493"/>
      <c r="G497" s="493"/>
      <c r="H497" s="493"/>
      <c r="I497" s="493"/>
      <c r="J497" s="493"/>
      <c r="K497" s="493"/>
      <c r="L497" s="493"/>
      <c r="M497" s="493"/>
      <c r="N497" s="493"/>
      <c r="O497" s="448" t="s">
        <v>202</v>
      </c>
      <c r="P497" s="449"/>
      <c r="Q497" s="449"/>
      <c r="R497" s="449"/>
      <c r="S497" s="449"/>
      <c r="T497" s="73">
        <f>(T496+(T496*$S$4))*(100%+$S$6)</f>
        <v>2.3000000000000007E-5</v>
      </c>
    </row>
    <row r="498" spans="2:20" ht="18.75" customHeight="1" x14ac:dyDescent="0.25">
      <c r="B498" s="396"/>
      <c r="C498" s="396"/>
      <c r="D498" s="397"/>
      <c r="E498" s="397"/>
      <c r="F498" s="397"/>
      <c r="G498" s="397"/>
      <c r="H498" s="397"/>
      <c r="I498" s="397"/>
      <c r="J498" s="397"/>
      <c r="K498" s="397"/>
      <c r="L498" s="397"/>
      <c r="M498" s="397"/>
      <c r="N498" s="398"/>
      <c r="O498" s="399"/>
      <c r="P498" s="399"/>
      <c r="Q498" s="399"/>
      <c r="R498" s="399"/>
      <c r="S498" s="399"/>
      <c r="T498" s="400"/>
    </row>
  </sheetData>
  <sheetProtection selectLockedCells="1"/>
  <mergeCells count="344">
    <mergeCell ref="B359:M359"/>
    <mergeCell ref="B429:M429"/>
    <mergeCell ref="C492:Q492"/>
    <mergeCell ref="C493:Q493"/>
    <mergeCell ref="C494:Q494"/>
    <mergeCell ref="B496:N497"/>
    <mergeCell ref="O496:S496"/>
    <mergeCell ref="O497:S497"/>
    <mergeCell ref="R492:S492"/>
    <mergeCell ref="C487:Q487"/>
    <mergeCell ref="C488:Q488"/>
    <mergeCell ref="C489:Q489"/>
    <mergeCell ref="C490:Q490"/>
    <mergeCell ref="C491:Q491"/>
    <mergeCell ref="B470:O470"/>
    <mergeCell ref="B483:S483"/>
    <mergeCell ref="C484:Q484"/>
    <mergeCell ref="C485:Q485"/>
    <mergeCell ref="C486:Q486"/>
    <mergeCell ref="C471:O471"/>
    <mergeCell ref="C472:O472"/>
    <mergeCell ref="C473:O473"/>
    <mergeCell ref="R487:S487"/>
    <mergeCell ref="R488:S488"/>
    <mergeCell ref="R489:S489"/>
    <mergeCell ref="R490:S490"/>
    <mergeCell ref="R491:S491"/>
    <mergeCell ref="B426:N427"/>
    <mergeCell ref="O426:S426"/>
    <mergeCell ref="O427:S427"/>
    <mergeCell ref="N429:T429"/>
    <mergeCell ref="B457:S457"/>
    <mergeCell ref="C467:S467"/>
    <mergeCell ref="C474:O474"/>
    <mergeCell ref="C475:O475"/>
    <mergeCell ref="C476:O476"/>
    <mergeCell ref="C477:O477"/>
    <mergeCell ref="C478:O478"/>
    <mergeCell ref="C479:O479"/>
    <mergeCell ref="C480:O480"/>
    <mergeCell ref="R485:S485"/>
    <mergeCell ref="R486:S486"/>
    <mergeCell ref="C420:Q420"/>
    <mergeCell ref="C421:Q421"/>
    <mergeCell ref="C422:Q422"/>
    <mergeCell ref="C423:Q423"/>
    <mergeCell ref="C424:Q424"/>
    <mergeCell ref="C463:S463"/>
    <mergeCell ref="C464:S464"/>
    <mergeCell ref="C465:S465"/>
    <mergeCell ref="C466:S466"/>
    <mergeCell ref="C458:S458"/>
    <mergeCell ref="C459:S459"/>
    <mergeCell ref="C460:S460"/>
    <mergeCell ref="C461:S461"/>
    <mergeCell ref="C462:S462"/>
    <mergeCell ref="R420:S420"/>
    <mergeCell ref="R421:S421"/>
    <mergeCell ref="R422:S422"/>
    <mergeCell ref="R423:S423"/>
    <mergeCell ref="R424:S424"/>
    <mergeCell ref="C415:Q415"/>
    <mergeCell ref="C416:Q416"/>
    <mergeCell ref="C417:Q417"/>
    <mergeCell ref="C418:Q418"/>
    <mergeCell ref="C419:Q419"/>
    <mergeCell ref="C396:S396"/>
    <mergeCell ref="C397:S397"/>
    <mergeCell ref="B400:O400"/>
    <mergeCell ref="B413:S413"/>
    <mergeCell ref="C414:Q414"/>
    <mergeCell ref="C401:O401"/>
    <mergeCell ref="C402:O402"/>
    <mergeCell ref="C403:O403"/>
    <mergeCell ref="C404:O404"/>
    <mergeCell ref="C405:O405"/>
    <mergeCell ref="C406:O406"/>
    <mergeCell ref="C407:O407"/>
    <mergeCell ref="C408:O408"/>
    <mergeCell ref="C409:O409"/>
    <mergeCell ref="C410:O410"/>
    <mergeCell ref="R415:S415"/>
    <mergeCell ref="R416:S416"/>
    <mergeCell ref="R417:S417"/>
    <mergeCell ref="R418:S418"/>
    <mergeCell ref="R419:S419"/>
    <mergeCell ref="C352:Q352"/>
    <mergeCell ref="C353:Q353"/>
    <mergeCell ref="C354:Q354"/>
    <mergeCell ref="B356:N357"/>
    <mergeCell ref="O356:S356"/>
    <mergeCell ref="O357:S357"/>
    <mergeCell ref="C347:Q347"/>
    <mergeCell ref="C348:Q348"/>
    <mergeCell ref="C349:Q349"/>
    <mergeCell ref="C350:Q350"/>
    <mergeCell ref="C351:Q351"/>
    <mergeCell ref="C391:S391"/>
    <mergeCell ref="C392:S392"/>
    <mergeCell ref="C393:S393"/>
    <mergeCell ref="C394:S394"/>
    <mergeCell ref="C395:S395"/>
    <mergeCell ref="N359:T359"/>
    <mergeCell ref="B387:S387"/>
    <mergeCell ref="C388:S388"/>
    <mergeCell ref="C389:S389"/>
    <mergeCell ref="C390:S390"/>
    <mergeCell ref="R347:S347"/>
    <mergeCell ref="R348:S348"/>
    <mergeCell ref="R349:S349"/>
    <mergeCell ref="R350:S350"/>
    <mergeCell ref="R351:S351"/>
    <mergeCell ref="R352:S352"/>
    <mergeCell ref="R353:S353"/>
    <mergeCell ref="R354:S354"/>
    <mergeCell ref="B330:O330"/>
    <mergeCell ref="B343:S343"/>
    <mergeCell ref="C344:Q344"/>
    <mergeCell ref="C345:Q345"/>
    <mergeCell ref="C346:Q346"/>
    <mergeCell ref="C335:O335"/>
    <mergeCell ref="C336:O336"/>
    <mergeCell ref="C337:O337"/>
    <mergeCell ref="C338:O338"/>
    <mergeCell ref="C339:O339"/>
    <mergeCell ref="C340:O340"/>
    <mergeCell ref="R345:S345"/>
    <mergeCell ref="R346:S346"/>
    <mergeCell ref="C323:S323"/>
    <mergeCell ref="C324:S324"/>
    <mergeCell ref="C325:S325"/>
    <mergeCell ref="C326:S326"/>
    <mergeCell ref="C327:S327"/>
    <mergeCell ref="C331:O331"/>
    <mergeCell ref="C332:O332"/>
    <mergeCell ref="C333:O333"/>
    <mergeCell ref="C334:O334"/>
    <mergeCell ref="C280:Q280"/>
    <mergeCell ref="C281:Q281"/>
    <mergeCell ref="C282:Q282"/>
    <mergeCell ref="C283:Q283"/>
    <mergeCell ref="C284:Q284"/>
    <mergeCell ref="C275:Q275"/>
    <mergeCell ref="C276:Q276"/>
    <mergeCell ref="C277:Q277"/>
    <mergeCell ref="C278:Q278"/>
    <mergeCell ref="C279:Q279"/>
    <mergeCell ref="C318:S318"/>
    <mergeCell ref="C319:S319"/>
    <mergeCell ref="C320:S320"/>
    <mergeCell ref="C321:S321"/>
    <mergeCell ref="C322:S322"/>
    <mergeCell ref="B286:N287"/>
    <mergeCell ref="O286:S286"/>
    <mergeCell ref="O287:S287"/>
    <mergeCell ref="N289:T289"/>
    <mergeCell ref="B317:S317"/>
    <mergeCell ref="B289:M289"/>
    <mergeCell ref="R280:S280"/>
    <mergeCell ref="R281:S281"/>
    <mergeCell ref="R282:S282"/>
    <mergeCell ref="R283:S283"/>
    <mergeCell ref="N219:T219"/>
    <mergeCell ref="B247:S247"/>
    <mergeCell ref="C248:S248"/>
    <mergeCell ref="C249:S249"/>
    <mergeCell ref="C250:S250"/>
    <mergeCell ref="B260:O260"/>
    <mergeCell ref="B273:S273"/>
    <mergeCell ref="C274:Q274"/>
    <mergeCell ref="C261:O261"/>
    <mergeCell ref="C262:O262"/>
    <mergeCell ref="C263:O263"/>
    <mergeCell ref="C264:O264"/>
    <mergeCell ref="C265:O265"/>
    <mergeCell ref="C266:O266"/>
    <mergeCell ref="C267:O267"/>
    <mergeCell ref="C268:O268"/>
    <mergeCell ref="C269:O269"/>
    <mergeCell ref="C270:O270"/>
    <mergeCell ref="R275:S275"/>
    <mergeCell ref="R276:S276"/>
    <mergeCell ref="C211:Q211"/>
    <mergeCell ref="C212:Q212"/>
    <mergeCell ref="C213:Q213"/>
    <mergeCell ref="C214:Q214"/>
    <mergeCell ref="B216:N217"/>
    <mergeCell ref="O216:S216"/>
    <mergeCell ref="O217:S217"/>
    <mergeCell ref="C256:S256"/>
    <mergeCell ref="C257:S257"/>
    <mergeCell ref="C251:S251"/>
    <mergeCell ref="C252:S252"/>
    <mergeCell ref="C253:S253"/>
    <mergeCell ref="C254:S254"/>
    <mergeCell ref="C255:S255"/>
    <mergeCell ref="B219:M219"/>
    <mergeCell ref="R212:S212"/>
    <mergeCell ref="R213:S213"/>
    <mergeCell ref="R214:S214"/>
    <mergeCell ref="R211:S211"/>
    <mergeCell ref="C186:S186"/>
    <mergeCell ref="B177:S177"/>
    <mergeCell ref="C178:S178"/>
    <mergeCell ref="C179:S179"/>
    <mergeCell ref="C180:S180"/>
    <mergeCell ref="C181:S181"/>
    <mergeCell ref="C206:Q206"/>
    <mergeCell ref="C207:Q207"/>
    <mergeCell ref="C208:Q208"/>
    <mergeCell ref="C183:S183"/>
    <mergeCell ref="C184:S184"/>
    <mergeCell ref="C185:S185"/>
    <mergeCell ref="C182:S182"/>
    <mergeCell ref="C209:Q209"/>
    <mergeCell ref="C210:Q210"/>
    <mergeCell ref="C187:S187"/>
    <mergeCell ref="B190:O190"/>
    <mergeCell ref="B203:S203"/>
    <mergeCell ref="C204:Q204"/>
    <mergeCell ref="C205:Q205"/>
    <mergeCell ref="C191:O191"/>
    <mergeCell ref="C192:O192"/>
    <mergeCell ref="C193:O193"/>
    <mergeCell ref="C194:O194"/>
    <mergeCell ref="C195:O195"/>
    <mergeCell ref="C196:O196"/>
    <mergeCell ref="C197:O197"/>
    <mergeCell ref="C198:O198"/>
    <mergeCell ref="C199:O199"/>
    <mergeCell ref="C200:O200"/>
    <mergeCell ref="C144:Q144"/>
    <mergeCell ref="B146:N147"/>
    <mergeCell ref="O146:S146"/>
    <mergeCell ref="O147:S147"/>
    <mergeCell ref="N149:T149"/>
    <mergeCell ref="C139:Q139"/>
    <mergeCell ref="C140:Q140"/>
    <mergeCell ref="C141:Q141"/>
    <mergeCell ref="C142:Q142"/>
    <mergeCell ref="C143:Q143"/>
    <mergeCell ref="R139:S139"/>
    <mergeCell ref="R140:S140"/>
    <mergeCell ref="R141:S141"/>
    <mergeCell ref="R142:S142"/>
    <mergeCell ref="R143:S143"/>
    <mergeCell ref="R144:S144"/>
    <mergeCell ref="B149:M149"/>
    <mergeCell ref="C138:Q138"/>
    <mergeCell ref="C115:S115"/>
    <mergeCell ref="C116:S116"/>
    <mergeCell ref="C117:S117"/>
    <mergeCell ref="B120:O120"/>
    <mergeCell ref="B133:S133"/>
    <mergeCell ref="C121:O121"/>
    <mergeCell ref="C122:O122"/>
    <mergeCell ref="C123:O123"/>
    <mergeCell ref="C124:O124"/>
    <mergeCell ref="C125:O125"/>
    <mergeCell ref="C126:O126"/>
    <mergeCell ref="C127:O127"/>
    <mergeCell ref="C128:O128"/>
    <mergeCell ref="C129:O129"/>
    <mergeCell ref="C130:O130"/>
    <mergeCell ref="R135:S135"/>
    <mergeCell ref="R136:S136"/>
    <mergeCell ref="R137:S137"/>
    <mergeCell ref="R138:S138"/>
    <mergeCell ref="C134:Q134"/>
    <mergeCell ref="C135:Q135"/>
    <mergeCell ref="C136:Q136"/>
    <mergeCell ref="C137:Q137"/>
    <mergeCell ref="N9:T9"/>
    <mergeCell ref="N79:T79"/>
    <mergeCell ref="B107:S107"/>
    <mergeCell ref="C108:S108"/>
    <mergeCell ref="C109:S109"/>
    <mergeCell ref="C74:Q74"/>
    <mergeCell ref="B76:N77"/>
    <mergeCell ref="O76:S76"/>
    <mergeCell ref="O77:S77"/>
    <mergeCell ref="C68:Q68"/>
    <mergeCell ref="C69:Q69"/>
    <mergeCell ref="C70:Q70"/>
    <mergeCell ref="C71:Q71"/>
    <mergeCell ref="C72:Q72"/>
    <mergeCell ref="C73:Q73"/>
    <mergeCell ref="C67:Q67"/>
    <mergeCell ref="C42:S42"/>
    <mergeCell ref="C43:S43"/>
    <mergeCell ref="C44:S44"/>
    <mergeCell ref="C64:Q64"/>
    <mergeCell ref="C65:Q65"/>
    <mergeCell ref="C66:Q66"/>
    <mergeCell ref="C41:S41"/>
    <mergeCell ref="R65:S65"/>
    <mergeCell ref="B9:M9"/>
    <mergeCell ref="B79:M79"/>
    <mergeCell ref="C110:S110"/>
    <mergeCell ref="C111:S111"/>
    <mergeCell ref="C112:S112"/>
    <mergeCell ref="C113:S113"/>
    <mergeCell ref="C114:S114"/>
    <mergeCell ref="B37:S37"/>
    <mergeCell ref="C38:S38"/>
    <mergeCell ref="C39:S39"/>
    <mergeCell ref="C40:S40"/>
    <mergeCell ref="C45:S45"/>
    <mergeCell ref="C46:S46"/>
    <mergeCell ref="C47:S47"/>
    <mergeCell ref="B50:O50"/>
    <mergeCell ref="B63:S63"/>
    <mergeCell ref="C51:O51"/>
    <mergeCell ref="C52:O52"/>
    <mergeCell ref="C53:O53"/>
    <mergeCell ref="C54:O54"/>
    <mergeCell ref="C55:O55"/>
    <mergeCell ref="C56:O56"/>
    <mergeCell ref="C57:O57"/>
    <mergeCell ref="C58:O58"/>
    <mergeCell ref="B2:M7"/>
    <mergeCell ref="R277:S277"/>
    <mergeCell ref="R278:S278"/>
    <mergeCell ref="R279:S279"/>
    <mergeCell ref="C59:O59"/>
    <mergeCell ref="C60:O60"/>
    <mergeCell ref="R493:S493"/>
    <mergeCell ref="R494:S494"/>
    <mergeCell ref="R66:S66"/>
    <mergeCell ref="R67:S67"/>
    <mergeCell ref="R68:S68"/>
    <mergeCell ref="R69:S69"/>
    <mergeCell ref="R70:S70"/>
    <mergeCell ref="R71:S71"/>
    <mergeCell ref="R72:S72"/>
    <mergeCell ref="R73:S73"/>
    <mergeCell ref="R74:S74"/>
    <mergeCell ref="R284:S284"/>
    <mergeCell ref="R205:S205"/>
    <mergeCell ref="R206:S206"/>
    <mergeCell ref="R207:S207"/>
    <mergeCell ref="R208:S208"/>
    <mergeCell ref="R209:S209"/>
    <mergeCell ref="R210:S210"/>
  </mergeCells>
  <conditionalFormatting sqref="I12:I35">
    <cfRule type="cellIs" dxfId="70" priority="169" operator="greaterThanOrEqual">
      <formula>15%</formula>
    </cfRule>
    <cfRule type="cellIs" dxfId="69" priority="170" operator="lessThan">
      <formula>15%</formula>
    </cfRule>
  </conditionalFormatting>
  <conditionalFormatting sqref="I82:I105">
    <cfRule type="cellIs" dxfId="68" priority="17" operator="greaterThanOrEqual">
      <formula>15%</formula>
    </cfRule>
    <cfRule type="cellIs" dxfId="67" priority="18" operator="lessThan">
      <formula>15%</formula>
    </cfRule>
  </conditionalFormatting>
  <conditionalFormatting sqref="I152:I174">
    <cfRule type="cellIs" dxfId="66" priority="63" operator="greaterThanOrEqual">
      <formula>15%</formula>
    </cfRule>
    <cfRule type="cellIs" dxfId="65" priority="64" operator="lessThan">
      <formula>15%</formula>
    </cfRule>
  </conditionalFormatting>
  <conditionalFormatting sqref="I175">
    <cfRule type="cellIs" dxfId="64" priority="117" operator="greaterThanOrEqual">
      <formula>13.8%</formula>
    </cfRule>
    <cfRule type="cellIs" dxfId="63" priority="118" operator="lessThan">
      <formula>13.8%</formula>
    </cfRule>
  </conditionalFormatting>
  <conditionalFormatting sqref="I222:I244">
    <cfRule type="cellIs" dxfId="62" priority="13" operator="greaterThanOrEqual">
      <formula>15%</formula>
    </cfRule>
    <cfRule type="cellIs" dxfId="61" priority="14" operator="lessThan">
      <formula>15%</formula>
    </cfRule>
  </conditionalFormatting>
  <conditionalFormatting sqref="I245">
    <cfRule type="cellIs" dxfId="60" priority="15" operator="greaterThanOrEqual">
      <formula>13.8%</formula>
    </cfRule>
    <cfRule type="cellIs" dxfId="59" priority="16" operator="lessThan">
      <formula>13.8%</formula>
    </cfRule>
  </conditionalFormatting>
  <conditionalFormatting sqref="I292:I314">
    <cfRule type="cellIs" dxfId="58" priority="9" operator="greaterThanOrEqual">
      <formula>15%</formula>
    </cfRule>
    <cfRule type="cellIs" dxfId="57" priority="10" operator="lessThan">
      <formula>15%</formula>
    </cfRule>
  </conditionalFormatting>
  <conditionalFormatting sqref="I315">
    <cfRule type="cellIs" dxfId="56" priority="11" operator="greaterThanOrEqual">
      <formula>13.8%</formula>
    </cfRule>
    <cfRule type="cellIs" dxfId="55" priority="12" operator="lessThan">
      <formula>13.8%</formula>
    </cfRule>
  </conditionalFormatting>
  <conditionalFormatting sqref="I362:I384">
    <cfRule type="cellIs" dxfId="54" priority="5" operator="greaterThanOrEqual">
      <formula>15%</formula>
    </cfRule>
    <cfRule type="cellIs" dxfId="53" priority="6" operator="lessThan">
      <formula>15%</formula>
    </cfRule>
  </conditionalFormatting>
  <conditionalFormatting sqref="I385">
    <cfRule type="cellIs" dxfId="52" priority="7" operator="greaterThanOrEqual">
      <formula>13.8%</formula>
    </cfRule>
    <cfRule type="cellIs" dxfId="51" priority="8" operator="lessThan">
      <formula>13.8%</formula>
    </cfRule>
  </conditionalFormatting>
  <conditionalFormatting sqref="I432:I454">
    <cfRule type="cellIs" dxfId="50" priority="1" operator="greaterThanOrEqual">
      <formula>15%</formula>
    </cfRule>
    <cfRule type="cellIs" dxfId="49" priority="2" operator="lessThan">
      <formula>15%</formula>
    </cfRule>
  </conditionalFormatting>
  <conditionalFormatting sqref="I455">
    <cfRule type="cellIs" dxfId="48" priority="3" operator="greaterThanOrEqual">
      <formula>13.8%</formula>
    </cfRule>
    <cfRule type="cellIs" dxfId="47" priority="4" operator="lessThan">
      <formula>13.8%</formula>
    </cfRule>
  </conditionalFormatting>
  <dataValidations count="1">
    <dataValidation type="list" allowBlank="1" showInputMessage="1" showErrorMessage="1" sqref="P51:P60 P401:P410 P191:P200 P121:P130 P261:P270 P331:P340 P471:P480" xr:uid="{569FFF53-6C79-44DE-9475-2B00CE47BBF4}">
      <formula1>"Purchase, Rental"</formula1>
    </dataValidation>
  </dataValidations>
  <printOptions horizontalCentered="1"/>
  <pageMargins left="0.55118110236220474" right="0.55118110236220474" top="0.59055118110236227" bottom="0.70866141732283472" header="0.51181102362204722" footer="0.51181102362204722"/>
  <pageSetup paperSize="9" scale="43" firstPageNumber="7" fitToHeight="0" orientation="landscape" useFirstPageNumber="1" verticalDpi="300" r:id="rId1"/>
  <headerFooter alignWithMargins="0"/>
  <rowBreaks count="1" manualBreakCount="1">
    <brk id="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ee3491-b5b1-4be3-80a9-381477ef7be2" xsi:nil="true"/>
    <lcf76f155ced4ddcb4097134ff3c332f xmlns="090efa07-1915-42b2-8f09-4ebb8036b799">
      <Terms xmlns="http://schemas.microsoft.com/office/infopath/2007/PartnerControls"/>
    </lcf76f155ced4ddcb4097134ff3c332f>
    <_Flow_SignoffStatus xmlns="090efa07-1915-42b2-8f09-4ebb8036b7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C7704D1B9E7245B8FE72F9029ED2AA" ma:contentTypeVersion="14" ma:contentTypeDescription="Create a new document." ma:contentTypeScope="" ma:versionID="c6be06d29620ec4957a100fe0d546036">
  <xsd:schema xmlns:xsd="http://www.w3.org/2001/XMLSchema" xmlns:xs="http://www.w3.org/2001/XMLSchema" xmlns:p="http://schemas.microsoft.com/office/2006/metadata/properties" xmlns:ns2="090efa07-1915-42b2-8f09-4ebb8036b799" xmlns:ns3="96ee3491-b5b1-4be3-80a9-381477ef7be2" targetNamespace="http://schemas.microsoft.com/office/2006/metadata/properties" ma:root="true" ma:fieldsID="c9e9d0592bfdbd2a6e3c477c87f3bbef" ns2:_="" ns3:_="">
    <xsd:import namespace="090efa07-1915-42b2-8f09-4ebb8036b799"/>
    <xsd:import namespace="96ee3491-b5b1-4be3-80a9-381477ef7b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efa07-1915-42b2-8f09-4ebb8036b7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ee3491-b5b1-4be3-80a9-381477ef7be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81934c-371a-414f-af03-5b07d5078fef}" ma:internalName="TaxCatchAll" ma:showField="CatchAllData" ma:web="96ee3491-b5b1-4be3-80a9-381477ef7b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92A0E-2914-4CD4-8B2E-BD3BCBFA2BE0}">
  <ds:schemaRefs>
    <ds:schemaRef ds:uri="http://purl.org/dc/elements/1.1/"/>
    <ds:schemaRef ds:uri="96ee3491-b5b1-4be3-80a9-381477ef7be2"/>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dcmitype/"/>
    <ds:schemaRef ds:uri="090efa07-1915-42b2-8f09-4ebb8036b799"/>
    <ds:schemaRef ds:uri="http://schemas.microsoft.com/office/2006/metadata/properties"/>
    <ds:schemaRef ds:uri="http://www.w3.org/XML/1998/namespace"/>
    <ds:schemaRef ds:uri="89a3d5a6-2697-4399-a15b-a0a84a8c1fab"/>
    <ds:schemaRef ds:uri="f79f233d-27c7-403f-9ae7-d19629b3c388"/>
  </ds:schemaRefs>
</ds:datastoreItem>
</file>

<file path=customXml/itemProps2.xml><?xml version="1.0" encoding="utf-8"?>
<ds:datastoreItem xmlns:ds="http://schemas.openxmlformats.org/officeDocument/2006/customXml" ds:itemID="{8D048CF1-97B8-42FC-8136-4E740BBDA7AF}"/>
</file>

<file path=customXml/itemProps3.xml><?xml version="1.0" encoding="utf-8"?>
<ds:datastoreItem xmlns:ds="http://schemas.openxmlformats.org/officeDocument/2006/customXml" ds:itemID="{95B0D612-3FB8-49FA-8859-2C9169BF1C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Pricing Schedule Instructions</vt:lpstr>
      <vt:lpstr>Summary</vt:lpstr>
      <vt:lpstr>1. Management</vt:lpstr>
      <vt:lpstr>2. Digital Records</vt:lpstr>
      <vt:lpstr>3. Bus Station Operation</vt:lpstr>
      <vt:lpstr>4. Security</vt:lpstr>
      <vt:lpstr>5. Hard FM</vt:lpstr>
      <vt:lpstr>5a) Hard FM-Subcontract Price </vt:lpstr>
      <vt:lpstr>6. Soft FM</vt:lpstr>
      <vt:lpstr>7. Grounds Maintenance</vt:lpstr>
      <vt:lpstr>8. Mobilisation</vt:lpstr>
      <vt:lpstr>9. Project Orders</vt:lpstr>
      <vt:lpstr>10. Service Orders (Call Off) </vt:lpstr>
      <vt:lpstr>11. Resource Call Off </vt:lpstr>
      <vt:lpstr>Master site list</vt:lpstr>
      <vt:lpstr>'1. Management'!Print_Area</vt:lpstr>
      <vt:lpstr>'2. Digital Records'!Print_Area</vt:lpstr>
      <vt:lpstr>'3. Bus Station Operation'!Print_Area</vt:lpstr>
      <vt:lpstr>'4. Security'!Print_Area</vt:lpstr>
      <vt:lpstr>'5. Hard FM'!Print_Area</vt:lpstr>
      <vt:lpstr>'6. Soft FM'!Print_Area</vt:lpstr>
      <vt:lpstr>'7. Grounds Maintenance'!Print_Area</vt:lpstr>
      <vt:lpstr>'8. Mobilisation'!Print_Area</vt:lpstr>
      <vt:lpstr>'1. Management'!Print_Titles</vt:lpstr>
      <vt:lpstr>'2. Digital Records'!Print_Titles</vt:lpstr>
      <vt:lpstr>'3. Bus Station Operation'!Print_Titles</vt:lpstr>
      <vt:lpstr>'4. Security'!Print_Titles</vt:lpstr>
      <vt:lpstr>'5. Hard FM'!Print_Titles</vt:lpstr>
      <vt:lpstr>'6. Soft FM'!Print_Titles</vt:lpstr>
      <vt:lpstr>'7. Grounds Maintenance'!Print_Titles</vt:lpstr>
      <vt:lpstr>'8. Mobilisation'!Print_Titles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C - Integrated FM Pricing Schedule - 2024 Draft - TO BE CHECKED.xltx</dc:title>
  <dc:subject/>
  <dc:creator>Duncan, Katie</dc:creator>
  <cp:keywords/>
  <dc:description/>
  <cp:lastModifiedBy>McLaughlin, Simon</cp:lastModifiedBy>
  <cp:revision/>
  <dcterms:created xsi:type="dcterms:W3CDTF">2021-11-24T11:41:09Z</dcterms:created>
  <dcterms:modified xsi:type="dcterms:W3CDTF">2025-07-07T11:51:06Z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0x010100E5C7704D1B9E7245B8FE72F9029ED2AA</vt:lpwstr>
  </property>
  <property fmtid="{D5CDD505-2E9C-101B-9397-08002B2CF9AE}" pid="3" name="MediaServiceImageTags">
    <vt:lpwstr/>
  </property>
</Properties>
</file>