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eettowncouncil.sharepoint.com/sites/FTC/Shared Documents/Finance/Procurement/2025 - 2026/The Views Play Area/"/>
    </mc:Choice>
  </mc:AlternateContent>
  <xr:revisionPtr revIDLastSave="21" documentId="8_{A5C8CA3F-FD94-4E9C-8810-572BBF90CFD2}" xr6:coauthVersionLast="47" xr6:coauthVersionMax="47" xr10:uidLastSave="{89536B4A-BDC0-40BA-BA59-51584D1B5661}"/>
  <bookViews>
    <workbookView xWindow="-120" yWindow="-120" windowWidth="29040" windowHeight="15720" firstSheet="1" activeTab="1" xr2:uid="{00000000-000D-0000-FFFF-FFFF00000000}"/>
  </bookViews>
  <sheets>
    <sheet name="Total" sheetId="1" r:id="rId1"/>
    <sheet name="Technic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4" i="2"/>
  <c r="E8" i="2"/>
  <c r="E5" i="2"/>
  <c r="E6" i="2"/>
  <c r="E7" i="2"/>
  <c r="D10" i="2" l="1"/>
  <c r="F12" i="2"/>
  <c r="L12" i="2"/>
  <c r="K12" i="2"/>
  <c r="J12" i="2"/>
  <c r="I12" i="2"/>
  <c r="H12" i="2"/>
  <c r="G12" i="2"/>
  <c r="M13" i="2"/>
  <c r="L13" i="2"/>
  <c r="K13" i="2"/>
  <c r="J13" i="2"/>
  <c r="I13" i="2"/>
  <c r="H13" i="2"/>
  <c r="G13" i="2"/>
  <c r="F13" i="2"/>
  <c r="M12" i="2"/>
  <c r="L10" i="2" l="1"/>
  <c r="L14" i="2" s="1"/>
  <c r="F10" i="2"/>
  <c r="G10" i="2"/>
  <c r="G14" i="2" s="1"/>
  <c r="H10" i="2"/>
  <c r="H14" i="2" s="1"/>
  <c r="I10" i="2"/>
  <c r="I14" i="2" s="1"/>
  <c r="J10" i="2"/>
  <c r="J14" i="2" s="1"/>
  <c r="K10" i="2"/>
  <c r="K14" i="2" s="1"/>
  <c r="M10" i="2"/>
  <c r="M14" i="2" s="1"/>
  <c r="E10" i="2"/>
  <c r="M5" i="1"/>
  <c r="E13" i="1" s="1"/>
  <c r="M4" i="1"/>
  <c r="M3" i="1"/>
  <c r="E11" i="1" s="1"/>
  <c r="C11" i="1"/>
  <c r="D11" i="1" l="1"/>
  <c r="G11" i="1" s="1"/>
  <c r="D13" i="1"/>
  <c r="D12" i="1" l="1"/>
  <c r="G13" i="1"/>
  <c r="E12" i="1"/>
  <c r="G12" i="1" l="1"/>
  <c r="F14" i="2" l="1"/>
</calcChain>
</file>

<file path=xl/sharedStrings.xml><?xml version="1.0" encoding="utf-8"?>
<sst xmlns="http://schemas.openxmlformats.org/spreadsheetml/2006/main" count="63" uniqueCount="61">
  <si>
    <t>Calthorpe Park</t>
  </si>
  <si>
    <t>Company</t>
  </si>
  <si>
    <t>Equipment (out of 10)</t>
  </si>
  <si>
    <t>Play Value (out of 10)</t>
  </si>
  <si>
    <t>Quality of Equipment (out of 10)</t>
  </si>
  <si>
    <t>Met Brief (out of 10)</t>
  </si>
  <si>
    <t>Maintenance (out of 10)</t>
  </si>
  <si>
    <t>Timescales (out of 10)</t>
  </si>
  <si>
    <t>Safer Surfacing Extent (out of 10)</t>
  </si>
  <si>
    <t>Surfaces visual &amp; Maint (out of 10)</t>
  </si>
  <si>
    <t>Ancillory Features (out of 10)</t>
  </si>
  <si>
    <t>Social Areas (out of 10)</t>
  </si>
  <si>
    <t>Sub Total (out of 100)</t>
  </si>
  <si>
    <t>Evaluation factors for ranking of submissions</t>
  </si>
  <si>
    <t>Evaluation Matrix according to Award Criteria</t>
  </si>
  <si>
    <t>Cost 10% (1000 max points)</t>
  </si>
  <si>
    <t>Evaluation 30% (3000 max points)</t>
  </si>
  <si>
    <t>Subjective 50% (5000 max points)</t>
  </si>
  <si>
    <t>Reference 10% (1000 max points)</t>
  </si>
  <si>
    <t>Overall Total</t>
  </si>
  <si>
    <t>Winning submission</t>
  </si>
  <si>
    <t>Contractor A</t>
  </si>
  <si>
    <t>1000</t>
  </si>
  <si>
    <t>Contractor B</t>
  </si>
  <si>
    <t>Contractor C</t>
  </si>
  <si>
    <t>Score 1-5 in the White Boxes Only</t>
  </si>
  <si>
    <t>Section</t>
  </si>
  <si>
    <t>Criteria</t>
  </si>
  <si>
    <t>Max Points</t>
  </si>
  <si>
    <t>Max %</t>
  </si>
  <si>
    <t>% per point</t>
  </si>
  <si>
    <t>Bidder 1</t>
  </si>
  <si>
    <t>Bidder 2</t>
  </si>
  <si>
    <t>Bidder 3</t>
  </si>
  <si>
    <t>Bidder 4</t>
  </si>
  <si>
    <t>Bidder E</t>
  </si>
  <si>
    <t>Bidder F</t>
  </si>
  <si>
    <t>Bidder G</t>
  </si>
  <si>
    <t>Grass Co</t>
  </si>
  <si>
    <t xml:space="preserve">Method Evaluation </t>
  </si>
  <si>
    <t>Example</t>
  </si>
  <si>
    <t>Section 1. Experience and References</t>
  </si>
  <si>
    <t>Experience of projects similar in size and scope with references</t>
  </si>
  <si>
    <t>Section 2. Methodology and Programme</t>
  </si>
  <si>
    <t>Time line programme and schedule of resources</t>
  </si>
  <si>
    <t xml:space="preserve"> Section 3. Design, Accessibility &amp; Inclusivity</t>
  </si>
  <si>
    <t>Suitability for range of ages/skills and social space. Range of Equipment.  WOW Factor</t>
  </si>
  <si>
    <t>Section 4. Quality &amp; Compliance</t>
  </si>
  <si>
    <t>Quality of equipment, adherence to design brief, standards compliance</t>
  </si>
  <si>
    <t>Section 5. Maintenance &amp; Longevity</t>
  </si>
  <si>
    <t>Ease of maintenance, spares availability</t>
  </si>
  <si>
    <t>Section 6. Public preference via consultation</t>
  </si>
  <si>
    <t>Public Opinion -  Sortlisted Designs will be presented to the Public for final voting decision</t>
  </si>
  <si>
    <t>Method Score TOTAL</t>
  </si>
  <si>
    <t>Total points</t>
  </si>
  <si>
    <t>Price Score</t>
  </si>
  <si>
    <t>Total points from the Price Scoring Formula (maximum 10 points).</t>
  </si>
  <si>
    <t>Price Score % TOTAL</t>
  </si>
  <si>
    <t>Total Points Score</t>
  </si>
  <si>
    <t>TOTAL OVERALL COMBINED SCORE</t>
  </si>
  <si>
    <t>Evaluator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</si>
</sst>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%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8"/>
      <color theme="1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3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1" fillId="0" borderId="0" xfId="0" applyFont="1"/>
    <xf numFmtId="10" fontId="0" fillId="0" borderId="0" xfId="0" applyNumberFormat="1"/>
    <xf numFmtId="9" fontId="0" fillId="0" borderId="0" xfId="0" applyNumberFormat="1"/>
    <xf numFmtId="0" fontId="0" fillId="0" borderId="6" xfId="0" applyBorder="1"/>
    <xf numFmtId="0" fontId="0" fillId="2" borderId="6" xfId="0" applyFill="1" applyBorder="1" applyAlignment="1">
      <alignment vertical="top"/>
    </xf>
    <xf numFmtId="49" fontId="0" fillId="2" borderId="6" xfId="0" applyNumberForma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vertical="top"/>
    </xf>
    <xf numFmtId="49" fontId="0" fillId="0" borderId="6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right" vertical="top" wrapText="1"/>
    </xf>
    <xf numFmtId="0" fontId="1" fillId="2" borderId="6" xfId="0" applyFont="1" applyFill="1" applyBorder="1"/>
    <xf numFmtId="2" fontId="0" fillId="0" borderId="6" xfId="0" applyNumberFormat="1" applyBorder="1" applyAlignment="1">
      <alignment horizontal="right" wrapText="1"/>
    </xf>
    <xf numFmtId="49" fontId="0" fillId="0" borderId="6" xfId="0" applyNumberFormat="1" applyBorder="1" applyAlignment="1">
      <alignment horizontal="right" wrapText="1"/>
    </xf>
    <xf numFmtId="0" fontId="0" fillId="0" borderId="6" xfId="0" applyBorder="1" applyAlignment="1">
      <alignment horizontal="right"/>
    </xf>
    <xf numFmtId="2" fontId="1" fillId="2" borderId="6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10" fontId="5" fillId="3" borderId="4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3" borderId="10" xfId="0" applyNumberFormat="1" applyFont="1" applyFill="1" applyBorder="1" applyAlignment="1">
      <alignment horizontal="center" vertical="center" wrapText="1"/>
    </xf>
    <xf numFmtId="10" fontId="6" fillId="3" borderId="4" xfId="0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0" fontId="5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9" fontId="5" fillId="3" borderId="2" xfId="0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4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1" applyNumberFormat="1" applyFont="1" applyFill="1" applyBorder="1" applyAlignment="1" applyProtection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1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2" applyNumberFormat="1" applyFont="1" applyFill="1" applyBorder="1" applyAlignment="1">
      <alignment horizontal="right" vertical="center" wrapText="1"/>
    </xf>
    <xf numFmtId="0" fontId="6" fillId="4" borderId="14" xfId="2" applyNumberFormat="1" applyFont="1" applyFill="1" applyBorder="1" applyAlignment="1">
      <alignment horizontal="right" vertical="center" wrapText="1"/>
    </xf>
    <xf numFmtId="1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10" fontId="5" fillId="3" borderId="7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1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2" applyNumberFormat="1" applyFont="1" applyFill="1" applyBorder="1" applyAlignment="1">
      <alignment horizontal="center" vertical="center" wrapText="1"/>
    </xf>
    <xf numFmtId="0" fontId="6" fillId="4" borderId="14" xfId="2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10" fontId="8" fillId="3" borderId="4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workbookViewId="0">
      <selection activeCell="C11" sqref="C11"/>
    </sheetView>
  </sheetViews>
  <sheetFormatPr defaultRowHeight="15"/>
  <cols>
    <col min="1" max="1" width="12.5703125" bestFit="1" customWidth="1"/>
    <col min="2" max="2" width="12.5703125" customWidth="1"/>
    <col min="3" max="3" width="11.5703125" customWidth="1"/>
    <col min="4" max="4" width="11" customWidth="1"/>
    <col min="5" max="5" width="10.85546875" customWidth="1"/>
    <col min="6" max="6" width="10.7109375" customWidth="1"/>
    <col min="7" max="7" width="13" customWidth="1"/>
    <col min="8" max="8" width="11.7109375" bestFit="1" customWidth="1"/>
    <col min="10" max="10" width="10.85546875" customWidth="1"/>
    <col min="11" max="11" width="10.28515625" customWidth="1"/>
    <col min="12" max="12" width="8.5703125" customWidth="1"/>
    <col min="13" max="13" width="8.28515625" customWidth="1"/>
    <col min="14" max="14" width="13.7109375" customWidth="1"/>
    <col min="15" max="15" width="10.85546875" customWidth="1"/>
    <col min="16" max="17" width="10" customWidth="1"/>
  </cols>
  <sheetData>
    <row r="1" spans="1:14">
      <c r="A1" s="2" t="s">
        <v>0</v>
      </c>
      <c r="B1" s="2"/>
    </row>
    <row r="2" spans="1:14" ht="75">
      <c r="A2" s="9" t="s">
        <v>1</v>
      </c>
      <c r="B2" s="9"/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7" t="s">
        <v>12</v>
      </c>
      <c r="N2" s="11" t="s">
        <v>13</v>
      </c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2">
        <f>SUM(C3:L3)</f>
        <v>0</v>
      </c>
      <c r="N3" s="5"/>
    </row>
    <row r="4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f>SUM(C4:L4)</f>
        <v>0</v>
      </c>
      <c r="N4" s="5"/>
    </row>
    <row r="5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>
        <f>SUM(C5:L5)</f>
        <v>0</v>
      </c>
      <c r="N5" s="5"/>
    </row>
    <row r="8" spans="1:14">
      <c r="A8" s="2" t="s">
        <v>14</v>
      </c>
      <c r="B8" s="2"/>
    </row>
    <row r="10" spans="1:14" ht="60">
      <c r="A10" s="6" t="s">
        <v>1</v>
      </c>
      <c r="B10" s="6" t="s">
        <v>1</v>
      </c>
      <c r="C10" s="7" t="s">
        <v>15</v>
      </c>
      <c r="D10" s="7" t="s">
        <v>16</v>
      </c>
      <c r="E10" s="7" t="s">
        <v>17</v>
      </c>
      <c r="F10" s="7" t="s">
        <v>18</v>
      </c>
      <c r="G10" s="8" t="s">
        <v>19</v>
      </c>
      <c r="H10" s="7" t="s">
        <v>20</v>
      </c>
      <c r="I10" s="1"/>
      <c r="J10" s="1"/>
      <c r="K10" s="1"/>
      <c r="L10" s="1"/>
    </row>
    <row r="11" spans="1:14">
      <c r="A11" s="9"/>
      <c r="B11" s="15" t="s">
        <v>21</v>
      </c>
      <c r="C11" s="13">
        <f>47000/53298.17*1000</f>
        <v>881.83140246653875</v>
      </c>
      <c r="D11" s="13" t="e">
        <f>Technical!#REF!</f>
        <v>#REF!</v>
      </c>
      <c r="E11" s="15">
        <f>M3/100*5000</f>
        <v>0</v>
      </c>
      <c r="F11" s="14" t="s">
        <v>22</v>
      </c>
      <c r="G11" s="16" t="e">
        <f>SUM(C11:F11)</f>
        <v>#REF!</v>
      </c>
      <c r="H11" s="15"/>
      <c r="I11" s="1"/>
      <c r="J11" s="1"/>
      <c r="K11" s="1"/>
      <c r="L11" s="1"/>
    </row>
    <row r="12" spans="1:14">
      <c r="A12" s="5"/>
      <c r="B12" s="15" t="s">
        <v>23</v>
      </c>
      <c r="C12" s="15">
        <v>1000</v>
      </c>
      <c r="D12" s="17" t="e">
        <f>Technical!#REF!</f>
        <v>#REF!</v>
      </c>
      <c r="E12" s="15">
        <f t="shared" ref="E12" si="0">M4/100*5000</f>
        <v>0</v>
      </c>
      <c r="F12" s="15">
        <v>1000</v>
      </c>
      <c r="G12" s="16" t="e">
        <f>SUM(C12:F12)</f>
        <v>#REF!</v>
      </c>
      <c r="H12" s="15"/>
      <c r="I12" s="3"/>
      <c r="J12" s="3"/>
      <c r="L12" s="4"/>
    </row>
    <row r="13" spans="1:14">
      <c r="A13" s="5"/>
      <c r="B13" s="15" t="s">
        <v>24</v>
      </c>
      <c r="C13" s="15">
        <v>1000</v>
      </c>
      <c r="D13" s="17" t="e">
        <f>Technical!#REF!</f>
        <v>#REF!</v>
      </c>
      <c r="E13" s="15">
        <f>M5/100*5000</f>
        <v>0</v>
      </c>
      <c r="F13" s="15">
        <v>1000</v>
      </c>
      <c r="G13" s="16" t="e">
        <f>SUM(C13:F13)</f>
        <v>#REF!</v>
      </c>
      <c r="H13" s="15"/>
      <c r="I13" s="3"/>
      <c r="J13" s="3"/>
      <c r="L13" s="4"/>
    </row>
    <row r="16" spans="1:14">
      <c r="A16" s="1"/>
      <c r="B16" s="1"/>
      <c r="C16" s="1"/>
      <c r="D16" s="1"/>
      <c r="E16" s="1"/>
      <c r="F16" s="1"/>
      <c r="G1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tabSelected="1" zoomScale="120" zoomScaleNormal="120" workbookViewId="0">
      <selection activeCell="F8" sqref="F8"/>
    </sheetView>
  </sheetViews>
  <sheetFormatPr defaultColWidth="9.140625" defaultRowHeight="12.75"/>
  <cols>
    <col min="1" max="1" width="47.28515625" style="79" customWidth="1"/>
    <col min="2" max="2" width="53.42578125" style="18" customWidth="1"/>
    <col min="3" max="3" width="15.7109375" style="19" customWidth="1"/>
    <col min="4" max="4" width="8.140625" style="20" customWidth="1"/>
    <col min="5" max="5" width="6.7109375" style="20" bestFit="1" customWidth="1"/>
    <col min="6" max="6" width="15.5703125" style="19" customWidth="1"/>
    <col min="7" max="7" width="16.42578125" style="19" customWidth="1"/>
    <col min="8" max="8" width="12.7109375" style="19" customWidth="1"/>
    <col min="9" max="9" width="16" style="19" customWidth="1"/>
    <col min="10" max="11" width="9.28515625" style="19" hidden="1" customWidth="1"/>
    <col min="12" max="12" width="10.28515625" style="18" hidden="1" customWidth="1"/>
    <col min="13" max="13" width="7.7109375" style="18" hidden="1" customWidth="1"/>
    <col min="14" max="15" width="9.140625" style="18"/>
    <col min="16" max="16" width="18.85546875" style="18" customWidth="1"/>
    <col min="17" max="16384" width="9.140625" style="18"/>
  </cols>
  <sheetData>
    <row r="1" spans="1:13" ht="23.25" customHeight="1" thickBot="1">
      <c r="C1" s="89" t="s">
        <v>25</v>
      </c>
      <c r="D1" s="90"/>
      <c r="E1" s="90"/>
      <c r="F1" s="91"/>
      <c r="G1" s="91"/>
      <c r="H1" s="90"/>
      <c r="I1" s="90"/>
      <c r="J1" s="90"/>
      <c r="K1" s="90"/>
      <c r="L1" s="90"/>
      <c r="M1" s="92"/>
    </row>
    <row r="2" spans="1:13" ht="26.25" thickBot="1">
      <c r="A2" s="30" t="s">
        <v>26</v>
      </c>
      <c r="B2" s="31" t="s">
        <v>27</v>
      </c>
      <c r="C2" s="37" t="s">
        <v>28</v>
      </c>
      <c r="D2" s="36" t="s">
        <v>29</v>
      </c>
      <c r="E2" s="67" t="s">
        <v>30</v>
      </c>
      <c r="F2" s="24" t="s">
        <v>31</v>
      </c>
      <c r="G2" s="24" t="s">
        <v>32</v>
      </c>
      <c r="H2" s="68" t="s">
        <v>33</v>
      </c>
      <c r="I2" s="66" t="s">
        <v>34</v>
      </c>
      <c r="J2" s="37" t="s">
        <v>35</v>
      </c>
      <c r="K2" s="37" t="s">
        <v>36</v>
      </c>
      <c r="L2" s="37" t="s">
        <v>37</v>
      </c>
      <c r="M2" s="37" t="s">
        <v>38</v>
      </c>
    </row>
    <row r="3" spans="1:13" ht="16.5" customHeight="1" thickBot="1">
      <c r="A3" s="61" t="s">
        <v>39</v>
      </c>
      <c r="B3" s="32"/>
      <c r="C3" s="24"/>
      <c r="D3" s="25"/>
      <c r="E3" s="25"/>
      <c r="F3" s="69"/>
      <c r="G3" s="71"/>
      <c r="H3" s="70"/>
      <c r="I3" s="26"/>
      <c r="J3" s="25"/>
      <c r="K3" s="25"/>
      <c r="L3" s="26"/>
      <c r="M3" s="26" t="s">
        <v>40</v>
      </c>
    </row>
    <row r="4" spans="1:13" ht="30" customHeight="1" thickBot="1">
      <c r="A4" s="80" t="s">
        <v>41</v>
      </c>
      <c r="B4" s="65" t="s">
        <v>42</v>
      </c>
      <c r="C4" s="24">
        <v>10</v>
      </c>
      <c r="D4" s="25">
        <v>0.15</v>
      </c>
      <c r="E4" s="25">
        <f>SUM(D4/10)</f>
        <v>1.4999999999999999E-2</v>
      </c>
      <c r="F4" s="39"/>
      <c r="G4" s="39"/>
      <c r="H4" s="39"/>
      <c r="I4" s="46"/>
      <c r="J4" s="40"/>
      <c r="K4" s="40"/>
      <c r="L4" s="46"/>
      <c r="M4" s="43">
        <v>2</v>
      </c>
    </row>
    <row r="5" spans="1:13" ht="30" customHeight="1" thickBot="1">
      <c r="A5" s="80" t="s">
        <v>43</v>
      </c>
      <c r="B5" s="60" t="s">
        <v>44</v>
      </c>
      <c r="C5" s="49">
        <v>10</v>
      </c>
      <c r="D5" s="25">
        <v>0.1</v>
      </c>
      <c r="E5" s="25">
        <f t="shared" ref="E5:E8" si="0">SUM(D5/10)</f>
        <v>0.01</v>
      </c>
      <c r="F5" s="39"/>
      <c r="G5" s="39"/>
      <c r="H5" s="39"/>
      <c r="I5" s="46"/>
      <c r="J5" s="40"/>
      <c r="K5" s="40"/>
      <c r="L5" s="46"/>
      <c r="M5" s="43">
        <v>4</v>
      </c>
    </row>
    <row r="6" spans="1:13" ht="30" customHeight="1" thickBot="1">
      <c r="A6" s="85" t="s">
        <v>45</v>
      </c>
      <c r="B6" s="84" t="s">
        <v>46</v>
      </c>
      <c r="C6" s="50">
        <v>10</v>
      </c>
      <c r="D6" s="25">
        <v>0.25</v>
      </c>
      <c r="E6" s="25">
        <f t="shared" si="0"/>
        <v>2.5000000000000001E-2</v>
      </c>
      <c r="F6" s="52"/>
      <c r="G6" s="52"/>
      <c r="H6" s="52"/>
      <c r="I6" s="56"/>
      <c r="J6" s="53"/>
      <c r="K6" s="53"/>
      <c r="L6" s="56"/>
      <c r="M6" s="43">
        <v>4</v>
      </c>
    </row>
    <row r="7" spans="1:13" ht="30" customHeight="1" thickBot="1">
      <c r="A7" s="80" t="s">
        <v>47</v>
      </c>
      <c r="B7" s="59" t="s">
        <v>48</v>
      </c>
      <c r="C7" s="50">
        <v>10</v>
      </c>
      <c r="D7" s="25">
        <v>0.25</v>
      </c>
      <c r="E7" s="25">
        <f t="shared" si="0"/>
        <v>2.5000000000000001E-2</v>
      </c>
      <c r="F7" s="46"/>
      <c r="G7" s="40"/>
      <c r="H7" s="56"/>
      <c r="I7" s="46"/>
      <c r="J7" s="46"/>
      <c r="K7" s="57"/>
      <c r="L7" s="56"/>
      <c r="M7" s="58"/>
    </row>
    <row r="8" spans="1:13" ht="30" customHeight="1" thickBot="1">
      <c r="A8" s="80" t="s">
        <v>49</v>
      </c>
      <c r="B8" s="60" t="s">
        <v>50</v>
      </c>
      <c r="C8" s="50">
        <v>10</v>
      </c>
      <c r="D8" s="25">
        <v>0.2</v>
      </c>
      <c r="E8" s="25">
        <f>SUM(D8/10)</f>
        <v>0.02</v>
      </c>
      <c r="F8" s="46"/>
      <c r="G8" s="57"/>
      <c r="H8" s="46"/>
      <c r="I8" s="56"/>
      <c r="J8" s="46"/>
      <c r="K8" s="57"/>
      <c r="L8" s="56"/>
      <c r="M8" s="58"/>
    </row>
    <row r="9" spans="1:13" ht="30" customHeight="1" thickBot="1">
      <c r="A9" s="81" t="s">
        <v>51</v>
      </c>
      <c r="B9" s="60" t="s">
        <v>52</v>
      </c>
      <c r="C9" s="49"/>
      <c r="D9" s="83"/>
      <c r="E9" s="25"/>
      <c r="F9" s="46"/>
      <c r="G9" s="57"/>
      <c r="H9" s="46"/>
      <c r="I9" s="56"/>
      <c r="J9" s="46"/>
      <c r="K9" s="57"/>
      <c r="L9" s="56"/>
      <c r="M9" s="58"/>
    </row>
    <row r="10" spans="1:13" ht="21.6" customHeight="1" thickBot="1">
      <c r="A10" s="61" t="s">
        <v>53</v>
      </c>
      <c r="B10" s="33" t="s">
        <v>54</v>
      </c>
      <c r="C10" s="49">
        <v>50</v>
      </c>
      <c r="D10" s="25">
        <f>SUM(D4:D9)</f>
        <v>0.95</v>
      </c>
      <c r="E10" s="26">
        <f>SUM(E4:E6)</f>
        <v>0.05</v>
      </c>
      <c r="F10" s="47">
        <f>SUM(F6*E6+F5*E5+F4*E4+F7*E7+F8*E8)</f>
        <v>0</v>
      </c>
      <c r="G10" s="47">
        <f>SUM(G6*E6+G5*E5+G4*E4+G7*E7+G8*E8)</f>
        <v>0</v>
      </c>
      <c r="H10" s="47">
        <f>SUM(H6*E6+H5*E5+H4*E4+H7*E7+H8*E8)</f>
        <v>0</v>
      </c>
      <c r="I10" s="47">
        <f>SUM(I6*E6+I5*E5+I4*E4+I7*E7+I8*E8)</f>
        <v>0</v>
      </c>
      <c r="J10" s="47">
        <f>SUM(J6*E6+J5*E5+J4*E4+J7*E7+J8*E8)</f>
        <v>0</v>
      </c>
      <c r="K10" s="47">
        <f>SUM(K6*E6+K5*E5+K4*E4+K7*E7+K8*E8)</f>
        <v>0</v>
      </c>
      <c r="L10" s="47">
        <f>SUM(L6*E6+L5*E5+L4*E4+L7*E7+L8*E8)</f>
        <v>0</v>
      </c>
      <c r="M10" s="29" t="e">
        <f>SUM(M6*E6+M5*E5+#REF!*#REF!+M4*E4)</f>
        <v>#REF!</v>
      </c>
    </row>
    <row r="11" spans="1:13" ht="12.75" customHeight="1" thickBot="1">
      <c r="A11" s="62" t="s">
        <v>55</v>
      </c>
      <c r="B11" s="34" t="s">
        <v>56</v>
      </c>
      <c r="C11" s="49">
        <v>10</v>
      </c>
      <c r="D11" s="27">
        <v>0.05</v>
      </c>
      <c r="E11" s="26">
        <f>SUM(D11/10)</f>
        <v>5.0000000000000001E-3</v>
      </c>
      <c r="F11" s="73"/>
      <c r="G11" s="74"/>
      <c r="H11" s="74"/>
      <c r="I11" s="75"/>
      <c r="J11" s="54"/>
      <c r="K11" s="54"/>
      <c r="L11" s="55"/>
      <c r="M11" s="44"/>
    </row>
    <row r="12" spans="1:13" ht="13.5" thickBot="1">
      <c r="A12" s="63" t="s">
        <v>57</v>
      </c>
      <c r="B12" s="35"/>
      <c r="C12" s="51"/>
      <c r="D12" s="27">
        <v>0.05</v>
      </c>
      <c r="E12" s="26">
        <v>0.01</v>
      </c>
      <c r="F12" s="45">
        <f>SUM(F11*E11)</f>
        <v>0</v>
      </c>
      <c r="G12" s="45">
        <f>SUM(G11*E11)</f>
        <v>0</v>
      </c>
      <c r="H12" s="45">
        <f>SUM(H11*E11)</f>
        <v>0</v>
      </c>
      <c r="I12" s="72">
        <f>SUM(I11*E11)</f>
        <v>0</v>
      </c>
      <c r="J12" s="45">
        <f>SUM(J11*E11)</f>
        <v>0</v>
      </c>
      <c r="K12" s="45">
        <f>SUM(K11*E11)</f>
        <v>0</v>
      </c>
      <c r="L12" s="45">
        <f>SUM(L11*E11)</f>
        <v>0</v>
      </c>
      <c r="M12" s="41">
        <f>SUM(M11*E11)</f>
        <v>0</v>
      </c>
    </row>
    <row r="13" spans="1:13" ht="15.75" hidden="1" thickBot="1">
      <c r="A13" s="64" t="s">
        <v>58</v>
      </c>
      <c r="B13" s="32"/>
      <c r="C13" s="51"/>
      <c r="D13" s="28"/>
      <c r="E13" s="28"/>
      <c r="F13" s="38" t="e">
        <f>SUM(F4+#REF!+F5+F6)</f>
        <v>#REF!</v>
      </c>
      <c r="G13" s="38" t="e">
        <f>SUM(G4+#REF!+G5+G6)</f>
        <v>#REF!</v>
      </c>
      <c r="H13" s="38" t="e">
        <f>SUM(H4+#REF!+H5+H6)</f>
        <v>#REF!</v>
      </c>
      <c r="I13" s="48" t="e">
        <f>SUM(I4+#REF!+I5+I6)</f>
        <v>#REF!</v>
      </c>
      <c r="J13" s="38" t="e">
        <f>SUM(J4+#REF!+J5+J6)</f>
        <v>#REF!</v>
      </c>
      <c r="K13" s="38" t="e">
        <f>SUM(K4+#REF!+K5+K6)</f>
        <v>#REF!</v>
      </c>
      <c r="L13" s="48" t="e">
        <f>SUM(L4+#REF!+L5+L6)</f>
        <v>#REF!</v>
      </c>
      <c r="M13" s="38" t="e">
        <f>SUM(M4+#REF!+M5+M6)</f>
        <v>#REF!</v>
      </c>
    </row>
    <row r="14" spans="1:13" ht="13.5" thickBot="1">
      <c r="A14" s="61" t="s">
        <v>59</v>
      </c>
      <c r="B14" s="32"/>
      <c r="C14" s="24"/>
      <c r="D14" s="25"/>
      <c r="E14" s="26"/>
      <c r="F14" s="29">
        <f>SUM(F10+F12)</f>
        <v>0</v>
      </c>
      <c r="G14" s="29">
        <f t="shared" ref="G14:M14" si="1">SUM(G10+G12)</f>
        <v>0</v>
      </c>
      <c r="H14" s="29">
        <f t="shared" si="1"/>
        <v>0</v>
      </c>
      <c r="I14" s="47">
        <f t="shared" si="1"/>
        <v>0</v>
      </c>
      <c r="J14" s="29">
        <f t="shared" ref="J14:K14" si="2">SUM(J10+J12)</f>
        <v>0</v>
      </c>
      <c r="K14" s="29">
        <f t="shared" si="2"/>
        <v>0</v>
      </c>
      <c r="L14" s="47">
        <f t="shared" si="1"/>
        <v>0</v>
      </c>
      <c r="M14" s="42" t="e">
        <f t="shared" si="1"/>
        <v>#REF!</v>
      </c>
    </row>
    <row r="15" spans="1:13" ht="16.5" thickBot="1">
      <c r="A15" s="81"/>
      <c r="B15" s="76"/>
      <c r="C15" s="77"/>
      <c r="D15" s="70"/>
      <c r="E15" s="70"/>
      <c r="F15" s="78"/>
      <c r="G15" s="78"/>
      <c r="H15" s="78"/>
      <c r="I15" s="78"/>
      <c r="J15" s="78"/>
      <c r="K15" s="78"/>
      <c r="L15" s="78"/>
      <c r="M15" s="42"/>
    </row>
    <row r="16" spans="1:13" ht="192.6" customHeight="1" thickBot="1">
      <c r="A16" s="86" t="s">
        <v>60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8"/>
    </row>
    <row r="17" spans="1:14">
      <c r="A17" s="82"/>
      <c r="B17" s="23"/>
      <c r="C17" s="22"/>
      <c r="D17" s="21"/>
      <c r="E17" s="21"/>
      <c r="F17" s="22"/>
      <c r="G17" s="22"/>
      <c r="H17" s="22"/>
      <c r="I17" s="22"/>
      <c r="J17" s="22"/>
      <c r="K17" s="22"/>
      <c r="L17" s="23"/>
      <c r="M17" s="23"/>
      <c r="N17" s="23"/>
    </row>
  </sheetData>
  <sortState xmlns:xlrd2="http://schemas.microsoft.com/office/spreadsheetml/2017/richdata2" ref="A3:G4">
    <sortCondition descending="1" ref="B3:B4"/>
  </sortState>
  <mergeCells count="2">
    <mergeCell ref="A16:M16"/>
    <mergeCell ref="C1:M1"/>
  </mergeCells>
  <phoneticPr fontId="4" type="noConversion"/>
  <pageMargins left="0.23622047244094491" right="0" top="0.74803149606299213" bottom="0.74803149606299213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5EEE3C91D414998A252A01B0B9DBD" ma:contentTypeVersion="16" ma:contentTypeDescription="Create a new document." ma:contentTypeScope="" ma:versionID="9b675fbdd0d8d6cfaf8039e87fedbc34">
  <xsd:schema xmlns:xsd="http://www.w3.org/2001/XMLSchema" xmlns:xs="http://www.w3.org/2001/XMLSchema" xmlns:p="http://schemas.microsoft.com/office/2006/metadata/properties" xmlns:ns2="ae698edb-de50-4441-8a5b-a5098e19f3aa" xmlns:ns3="198d05e9-e755-4208-9d6e-b4ce28ae1a61" targetNamespace="http://schemas.microsoft.com/office/2006/metadata/properties" ma:root="true" ma:fieldsID="59617994373f2dc29e7ee3ea302853a1" ns2:_="" ns3:_="">
    <xsd:import namespace="ae698edb-de50-4441-8a5b-a5098e19f3aa"/>
    <xsd:import namespace="198d05e9-e755-4208-9d6e-b4ce28ae1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98edb-de50-4441-8a5b-a5098e19f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c7b747f-1795-4af7-a355-a7de8ea0a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d05e9-e755-4208-9d6e-b4ce28ae1a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a80fc0-a3fd-4954-b922-881b594955e1}" ma:internalName="TaxCatchAll" ma:showField="CatchAllData" ma:web="198d05e9-e755-4208-9d6e-b4ce28ae1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98edb-de50-4441-8a5b-a5098e19f3aa">
      <Terms xmlns="http://schemas.microsoft.com/office/infopath/2007/PartnerControls"/>
    </lcf76f155ced4ddcb4097134ff3c332f>
    <TaxCatchAll xmlns="198d05e9-e755-4208-9d6e-b4ce28ae1a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592EC7-B4D5-42F5-9AA2-2935180EB398}"/>
</file>

<file path=customXml/itemProps2.xml><?xml version="1.0" encoding="utf-8"?>
<ds:datastoreItem xmlns:ds="http://schemas.openxmlformats.org/officeDocument/2006/customXml" ds:itemID="{54948CA6-2E79-4240-BB0D-E4D3DF8E7CEC}"/>
</file>

<file path=customXml/itemProps3.xml><?xml version="1.0" encoding="utf-8"?>
<ds:datastoreItem xmlns:ds="http://schemas.openxmlformats.org/officeDocument/2006/customXml" ds:itemID="{8381641E-3613-4645-99A7-E05A41C76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Rushmoor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Ford</dc:creator>
  <cp:keywords/>
  <dc:description/>
  <cp:lastModifiedBy>Sue Tilley</cp:lastModifiedBy>
  <cp:revision/>
  <dcterms:created xsi:type="dcterms:W3CDTF">2016-04-18T15:08:55Z</dcterms:created>
  <dcterms:modified xsi:type="dcterms:W3CDTF">2026-02-20T08:57:43Z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0x0101000875EEE3C91D414998A252A01B0B9DBD</vt:lpwstr>
  </property>
  <property fmtid="{D5CDD505-2E9C-101B-9397-08002B2CF9AE}" pid="3" name="MediaServiceImageTags">
    <vt:lpwstr/>
  </property>
</Properties>
</file>