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kri-my.sharepoint.com/personal/kate_richardson_ukri_org/Documents/Documents/SHARED/01 Procurements/UKRI-5294 BGS Waste 2026/02 Sourcing/FINAL final/"/>
    </mc:Choice>
  </mc:AlternateContent>
  <xr:revisionPtr revIDLastSave="0" documentId="14_{CD972472-D4B4-423E-9032-C43DB348C4F2}" xr6:coauthVersionLast="47" xr6:coauthVersionMax="47" xr10:uidLastSave="{00000000-0000-0000-0000-000000000000}"/>
  <bookViews>
    <workbookView xWindow="-28920" yWindow="-120" windowWidth="29040" windowHeight="15840" activeTab="1" xr2:uid="{6B0CD02A-4151-491C-99D4-A2672D8336E2}"/>
  </bookViews>
  <sheets>
    <sheet name="Instruction to Bidders" sheetId="3" r:id="rId1"/>
    <sheet name="Cost Model"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15" i="1"/>
  <c r="K14" i="1"/>
  <c r="K13" i="1"/>
  <c r="K12" i="1"/>
  <c r="K11" i="1"/>
  <c r="J16" i="1"/>
  <c r="J15" i="1"/>
  <c r="J14" i="1"/>
  <c r="J13" i="1"/>
  <c r="J12" i="1"/>
  <c r="J11" i="1"/>
  <c r="K80" i="1"/>
  <c r="K79" i="1"/>
  <c r="K78" i="1"/>
  <c r="K77" i="1"/>
  <c r="K76" i="1"/>
  <c r="K75" i="1"/>
  <c r="J80" i="1"/>
  <c r="J79" i="1"/>
  <c r="J78" i="1"/>
  <c r="J77" i="1"/>
  <c r="J76" i="1"/>
  <c r="J75" i="1"/>
  <c r="R60" i="1"/>
  <c r="Q22" i="1"/>
  <c r="R54" i="1" l="1"/>
  <c r="Q81" i="1" l="1"/>
  <c r="R68" i="1"/>
  <c r="R67" i="1"/>
  <c r="R66" i="1"/>
  <c r="R65" i="1"/>
  <c r="R64" i="1"/>
  <c r="R63" i="1"/>
  <c r="R62" i="1"/>
  <c r="R61" i="1"/>
  <c r="R53" i="1"/>
  <c r="R52" i="1"/>
  <c r="R51" i="1"/>
  <c r="R48" i="1"/>
  <c r="R50" i="1"/>
  <c r="R49" i="1"/>
  <c r="Q32" i="1"/>
  <c r="Q33" i="1"/>
  <c r="Q34" i="1"/>
  <c r="Q35" i="1"/>
  <c r="Q36" i="1"/>
  <c r="Q37" i="1"/>
  <c r="Q38" i="1"/>
  <c r="Q39" i="1"/>
  <c r="Q40" i="1"/>
  <c r="Q31" i="1"/>
  <c r="Q30" i="1"/>
  <c r="R47" i="1"/>
  <c r="Q23" i="1"/>
  <c r="Q24" i="1"/>
  <c r="Q25" i="1"/>
  <c r="Q21" i="1"/>
  <c r="Q12" i="1"/>
  <c r="Q13" i="1"/>
  <c r="Q14" i="1"/>
  <c r="Q15" i="1"/>
  <c r="Q16" i="1"/>
  <c r="Q11" i="1"/>
  <c r="Q26" i="1" l="1"/>
  <c r="Q17" i="1"/>
  <c r="R69" i="1"/>
  <c r="Q41" i="1"/>
  <c r="R55" i="1"/>
  <c r="E3" i="3"/>
  <c r="E4" i="3"/>
  <c r="B1" i="3"/>
  <c r="C7" i="1" l="1"/>
</calcChain>
</file>

<file path=xl/sharedStrings.xml><?xml version="1.0" encoding="utf-8"?>
<sst xmlns="http://schemas.openxmlformats.org/spreadsheetml/2006/main" count="525" uniqueCount="263">
  <si>
    <t>Appendix B - Pricing Schedule</t>
  </si>
  <si>
    <t>SOURCING REFERENCE:</t>
  </si>
  <si>
    <t>SOURCING DOCUMENT TITLE:</t>
  </si>
  <si>
    <t>Integrated Waste Management &amp; Minimisation Contract_BGS Keyworth</t>
  </si>
  <si>
    <t>Waste Stream</t>
  </si>
  <si>
    <t>Frequency of collection</t>
  </si>
  <si>
    <t>Required Collection Days</t>
  </si>
  <si>
    <t>Visits per week</t>
  </si>
  <si>
    <t>Total Lifts per Week</t>
  </si>
  <si>
    <t>Total Lifts per Year</t>
  </si>
  <si>
    <t>Container Exchange Charge (£)</t>
  </si>
  <si>
    <t>COMMENTS</t>
  </si>
  <si>
    <t>General Waste</t>
  </si>
  <si>
    <t>1100 ltr EURO Bin</t>
  </si>
  <si>
    <t>Twice Weekly</t>
  </si>
  <si>
    <t>Tues &amp; Thurs</t>
  </si>
  <si>
    <t>Dry Mixed Recycling (DMR) - Plastics and Tin</t>
  </si>
  <si>
    <t>DMR combined Clean Cardboard and Paper</t>
  </si>
  <si>
    <t>10 Yard Front End Loader (FEL)</t>
  </si>
  <si>
    <t>Weekly</t>
  </si>
  <si>
    <t>Mon</t>
  </si>
  <si>
    <t>Food Waste</t>
  </si>
  <si>
    <t xml:space="preserve">Fortnightly </t>
  </si>
  <si>
    <t>Wed</t>
  </si>
  <si>
    <t>Tues</t>
  </si>
  <si>
    <t>Glass - Mixed</t>
  </si>
  <si>
    <t>240 ltr Wheeled Bin</t>
  </si>
  <si>
    <t>Confidential Waste -  Shredding &amp; Recycling</t>
  </si>
  <si>
    <t>Container Type/ Size</t>
  </si>
  <si>
    <t>Daily Container Rental Charge (£)</t>
  </si>
  <si>
    <t>A1</t>
  </si>
  <si>
    <t>A2</t>
  </si>
  <si>
    <t>A3</t>
  </si>
  <si>
    <t>A4</t>
  </si>
  <si>
    <t>A5</t>
  </si>
  <si>
    <t>A6</t>
  </si>
  <si>
    <t>A7</t>
  </si>
  <si>
    <t>No.</t>
  </si>
  <si>
    <t>60L Barrels with lids</t>
  </si>
  <si>
    <t>20 Yard RORO</t>
  </si>
  <si>
    <t>On Demand</t>
  </si>
  <si>
    <t>Metal - Mixed</t>
  </si>
  <si>
    <t>12-Yard Skip</t>
  </si>
  <si>
    <t>No. of Containers</t>
  </si>
  <si>
    <t>B1</t>
  </si>
  <si>
    <t>B2</t>
  </si>
  <si>
    <t>B3</t>
  </si>
  <si>
    <t>B4</t>
  </si>
  <si>
    <t>B5</t>
  </si>
  <si>
    <t>Aggregates</t>
  </si>
  <si>
    <t>8-Yard Skip</t>
  </si>
  <si>
    <t>Bulky Waste</t>
  </si>
  <si>
    <t>B6</t>
  </si>
  <si>
    <t>-</t>
  </si>
  <si>
    <t>Approximate No. of  Lifts per Year</t>
  </si>
  <si>
    <t>C1</t>
  </si>
  <si>
    <t>Total for Part B - Unscheduled Waste (Catering Oil, Wood, Metals, Bulky Waste &amp; Aggregates)</t>
  </si>
  <si>
    <t>Fridges and Freezers (100kg)</t>
  </si>
  <si>
    <t>Quantity per collection</t>
  </si>
  <si>
    <t>Approximate No. of  Collections per Year</t>
  </si>
  <si>
    <t>D1</t>
  </si>
  <si>
    <t>D2</t>
  </si>
  <si>
    <t>D3</t>
  </si>
  <si>
    <t>D4</t>
  </si>
  <si>
    <t>D5</t>
  </si>
  <si>
    <t>D6</t>
  </si>
  <si>
    <t>TV or Big monitors (&gt;40 inches)</t>
  </si>
  <si>
    <t>Lead acid batteries</t>
  </si>
  <si>
    <t>Alkaline batteries</t>
  </si>
  <si>
    <t xml:space="preserve">Lithion ion batteries </t>
  </si>
  <si>
    <t>Ni-Cd batteries</t>
  </si>
  <si>
    <t>D7</t>
  </si>
  <si>
    <t>Mixed WEEE (containing POPs)(Computer monitors, cables, small appliance, etc.)</t>
  </si>
  <si>
    <r>
      <t>1m</t>
    </r>
    <r>
      <rPr>
        <vertAlign val="superscript"/>
        <sz val="11"/>
        <color theme="1"/>
        <rFont val="Aptos Narrow"/>
        <family val="2"/>
        <scheme val="minor"/>
      </rPr>
      <t>3</t>
    </r>
    <r>
      <rPr>
        <sz val="11"/>
        <color theme="1"/>
        <rFont val="Aptos Narrow"/>
        <family val="2"/>
        <scheme val="minor"/>
      </rPr>
      <t xml:space="preserve"> IBC</t>
    </r>
  </si>
  <si>
    <t>D8</t>
  </si>
  <si>
    <t>205 litre drum</t>
  </si>
  <si>
    <t>C2</t>
  </si>
  <si>
    <t>C3</t>
  </si>
  <si>
    <t>C4</t>
  </si>
  <si>
    <t>C5</t>
  </si>
  <si>
    <t>C6</t>
  </si>
  <si>
    <t>C7</t>
  </si>
  <si>
    <t>C8</t>
  </si>
  <si>
    <t>Mixed plastic swarf</t>
  </si>
  <si>
    <t>Contaminated paper wipes</t>
  </si>
  <si>
    <t>50 litre box</t>
  </si>
  <si>
    <t>Contaminated rags</t>
  </si>
  <si>
    <t>Polishing slips</t>
  </si>
  <si>
    <t>Slip trap waste</t>
  </si>
  <si>
    <t>C9</t>
  </si>
  <si>
    <t>C10</t>
  </si>
  <si>
    <t>Mineral oil</t>
  </si>
  <si>
    <t>Waste absorbent granules</t>
  </si>
  <si>
    <t>10kg bags</t>
  </si>
  <si>
    <t>C11</t>
  </si>
  <si>
    <t>Total for Part C - Unscheduled Waste (Engineering Waste)</t>
  </si>
  <si>
    <t>Daily container Rental charge (£)</t>
  </si>
  <si>
    <t>Waste Note Process Fee (£)</t>
  </si>
  <si>
    <t>Lift cost per container (£)</t>
  </si>
  <si>
    <t>COST per ANNUM (+VAT) (£)</t>
  </si>
  <si>
    <t>Other Costs (£)
(please detail in the Comments column)</t>
  </si>
  <si>
    <t>E1</t>
  </si>
  <si>
    <t>E2</t>
  </si>
  <si>
    <t>Lift cost (£)</t>
  </si>
  <si>
    <t>Packaging cost (£) (i.e. pails, drums, micafils, pallets for packaging</t>
  </si>
  <si>
    <t>Transportation  cost (£)</t>
  </si>
  <si>
    <t xml:space="preserve">Note: </t>
  </si>
  <si>
    <t>2. The actual waste stream varies in each collection. Any additional items outside the above waste stream will be quoted in advance of the collection.</t>
  </si>
  <si>
    <t>1. The actual waste stream varies in each collection. Any additional items outside the above waste stream will be quoted in advance of the collection.</t>
  </si>
  <si>
    <t>12-Yard Skip, with cover</t>
  </si>
  <si>
    <t>120 ltr EURO Wheeled Bin</t>
  </si>
  <si>
    <t xml:space="preserve">60L barrels </t>
  </si>
  <si>
    <t>N/A</t>
  </si>
  <si>
    <t>Table B - Unscheduled Waste (Catering Oil, Wood, Metals, Bulky Waste &amp; Aggregates)</t>
  </si>
  <si>
    <t>Table C - Unscheduled Waste (Engineering Waste)</t>
  </si>
  <si>
    <t>Table D - Unscheduled Waste (WEEE &amp; Batteries)</t>
  </si>
  <si>
    <t>Collection and disposal cost per kg (£)</t>
  </si>
  <si>
    <t xml:space="preserve">Total for Part F - Scheduled Waste (pay-by-actual-weight ) </t>
  </si>
  <si>
    <t>Note:</t>
  </si>
  <si>
    <t>Dry Mixed Recycling (DMR) - Cardboard and Paper</t>
  </si>
  <si>
    <t>Mixed Glass</t>
  </si>
  <si>
    <t>Confidential Waste</t>
  </si>
  <si>
    <t xml:space="preserve">Wood </t>
  </si>
  <si>
    <t>1. All Waste must be packed/listed clearly In accordance with ADR Regulations and done so by Chemist attendance on site.</t>
  </si>
  <si>
    <t>Cooking Oil (EWC 20 01 25)</t>
  </si>
  <si>
    <t>C12</t>
  </si>
  <si>
    <t xml:space="preserve">Prices and any financial data provided must be submitted in £ Sterling and be exclusive of VAT. </t>
  </si>
  <si>
    <t>UKRI-5294</t>
  </si>
  <si>
    <t>F1</t>
  </si>
  <si>
    <t>F2</t>
  </si>
  <si>
    <t>F3</t>
  </si>
  <si>
    <t>F4</t>
  </si>
  <si>
    <t>F5</t>
  </si>
  <si>
    <t>F6</t>
  </si>
  <si>
    <t>F7</t>
  </si>
  <si>
    <t>TOTAL COST (£) ex-VAT</t>
  </si>
  <si>
    <r>
      <t xml:space="preserve">For the avoidance of doubt the total compiled within cell </t>
    </r>
    <r>
      <rPr>
        <sz val="16"/>
        <color rgb="FFFF0000"/>
        <rFont val="Arial"/>
        <family val="2"/>
      </rPr>
      <t>(C7)</t>
    </r>
    <r>
      <rPr>
        <sz val="16"/>
        <color theme="1"/>
        <rFont val="Arial"/>
        <family val="2"/>
      </rPr>
      <t xml:space="preserve"> </t>
    </r>
    <r>
      <rPr>
        <sz val="11"/>
        <color theme="1"/>
        <rFont val="Arial"/>
        <family val="2"/>
      </rPr>
      <t>in the Cost Model will be used for the evaluation of this procurement.</t>
    </r>
  </si>
  <si>
    <t xml:space="preserve">To assist with possible future service requirements, the Service Provider shall provide a skip rental charge and a container emptying charge for the open skip waste capacities specified. All Costs will be for information and will not form part of the evaluation criteria however the costs will be used on a call off basis as and when a skip is required by BGS. </t>
  </si>
  <si>
    <t xml:space="preserve">All mobilisation costs shall be borne by the Service Provider. Mobilisation costs should include as a minimum any start-up costs, IT, Project Management software systems, contract training etc. </t>
  </si>
  <si>
    <r>
      <t xml:space="preserve">The Service Provider is to include for all current and future known revisions in statutory compliance, including but not limited to National Minimum and Living Wage, and </t>
    </r>
    <r>
      <rPr>
        <b/>
        <sz val="11"/>
        <color rgb="FFFF0000"/>
        <rFont val="Arial"/>
        <family val="2"/>
      </rPr>
      <t>changes in</t>
    </r>
    <r>
      <rPr>
        <sz val="11"/>
        <color theme="1"/>
        <rFont val="Arial"/>
        <family val="2"/>
      </rPr>
      <t xml:space="preserve"> British Standards. Any unknown changes will be managed in accordance with the contract terms. </t>
    </r>
  </si>
  <si>
    <t>Service Provider organisation</t>
  </si>
  <si>
    <t xml:space="preserve">28 Collection Points (860 x 550 x 390mm Secure Bins) </t>
  </si>
  <si>
    <t>Table A - Scheduled Waste (PRICE-PER-LIFT)</t>
  </si>
  <si>
    <t>Table F - Scheduled Waste (Pay-by-ACTUAL WEIGHT)</t>
  </si>
  <si>
    <t>Total for Part A - Scheduled Waste (PRICE-PER-LIFT)</t>
  </si>
  <si>
    <r>
      <rPr>
        <u/>
        <sz val="11"/>
        <color theme="1"/>
        <rFont val="Arial"/>
        <family val="2"/>
      </rPr>
      <t>BGS requires prices to be submitted on the following basis</t>
    </r>
    <r>
      <rPr>
        <sz val="11"/>
        <color theme="1"/>
        <rFont val="Arial"/>
        <family val="2"/>
      </rPr>
      <t xml:space="preserve">:
</t>
    </r>
    <r>
      <rPr>
        <b/>
        <sz val="11"/>
        <color theme="1"/>
        <rFont val="Arial"/>
        <family val="2"/>
      </rPr>
      <t xml:space="preserve">- BGS INITIALLY requires a 'pay-per-lift' mechanism where BGS will pay for Scheduled services waste per lift. </t>
    </r>
    <r>
      <rPr>
        <sz val="11"/>
        <color theme="1"/>
        <rFont val="Arial"/>
        <family val="2"/>
      </rPr>
      <t xml:space="preserve">
- For wheeled bins referred to in this schedule, a per lift price is required. The Service Provider shall supply the containers and the prices of bin rental or other assocaited costs should be made clear.
- For skips, a price comprising any or all of (a) a container rental charge, (b) a charge to empty the container and (c) a charge or rebate per kilo of material collected, which should be specific to the material type. </t>
    </r>
  </si>
  <si>
    <t>Per lift average (in kg)</t>
  </si>
  <si>
    <t>Estimate Annual Weight (in kg)</t>
  </si>
  <si>
    <t>Waste Transfer Note Process Fee (£)</t>
  </si>
  <si>
    <t>Min Weight limits per empty (kg)</t>
  </si>
  <si>
    <t>Max Weight limits per empty (kg)</t>
  </si>
  <si>
    <t>Consignment Note and Waste Transfer Note process fee (per collection) (£)</t>
  </si>
  <si>
    <t>Per lift average (ltr/kg)</t>
  </si>
  <si>
    <t>205 ltr</t>
  </si>
  <si>
    <t>100 ltr</t>
  </si>
  <si>
    <t>30 kg</t>
  </si>
  <si>
    <t>1. All the containers are owned by BGS, so the collector must either empty BGS containers or exchange with an exact replacement.</t>
  </si>
  <si>
    <t>D9</t>
  </si>
  <si>
    <t xml:space="preserve">Lighting tube - coffin </t>
  </si>
  <si>
    <t>Table E - Unscheduled Waste (Laboratory Hazardous Waste)</t>
  </si>
  <si>
    <t>Lift Cost per Item (£)</t>
  </si>
  <si>
    <t>E3</t>
  </si>
  <si>
    <t>E4</t>
  </si>
  <si>
    <t>E5</t>
  </si>
  <si>
    <t>E6</t>
  </si>
  <si>
    <t>E7</t>
  </si>
  <si>
    <t>E8</t>
  </si>
  <si>
    <t>E9</t>
  </si>
  <si>
    <t>E10</t>
  </si>
  <si>
    <t>Barium chloride solution (BaCl2) dilute
(&lt;5% in H20)</t>
  </si>
  <si>
    <t>10 Ltr Plastic jerry cans and bottles</t>
  </si>
  <si>
    <t>Approx. 50 kg of solid waste containing: silica/sand (20%), sodium sulphate (76%), copper powder (2%), soil / sediment (2%), cellulose filters &lt;1%</t>
  </si>
  <si>
    <t>50kg Boxes</t>
  </si>
  <si>
    <t>80 ltr</t>
  </si>
  <si>
    <t xml:space="preserve">100 kg </t>
  </si>
  <si>
    <t>25kg Bags</t>
  </si>
  <si>
    <t>Glass vials capped and sealed with septa containing phosphoric acid</t>
  </si>
  <si>
    <t>10kg Box</t>
  </si>
  <si>
    <t xml:space="preserve">10 kg </t>
  </si>
  <si>
    <t>Pancreatin, from porcine pancreas</t>
  </si>
  <si>
    <t>500 ml</t>
  </si>
  <si>
    <t xml:space="preserve">Potassium Thiocyanate </t>
  </si>
  <si>
    <t>Urea</t>
  </si>
  <si>
    <t>1000 ml</t>
  </si>
  <si>
    <t>Ammonium chloride</t>
  </si>
  <si>
    <t>10kg Bag</t>
  </si>
  <si>
    <t>500 ml brown glass container</t>
  </si>
  <si>
    <t>500 ml plastic container</t>
  </si>
  <si>
    <t>1000 ml plastic container</t>
  </si>
  <si>
    <t xml:space="preserve">Soils with carcinogenic pollutants 17 05 03 (LoW code). Substances include, but are not limited to polycyclic aromatic hydrocarbons and heavy metals. Concentrations of the PAH may be high i.e. &gt;100 mg/kg. The samples may also contain asbestos. Both PAH and asbestos should be classed carcinogenic as a precaution. </t>
  </si>
  <si>
    <t>Glass exetainers each containing &lt; 0.1ml 99.9% phosphoric acid
- approx. ~2000 bagged up in 4x (doubled-up) blue rubble sacks</t>
  </si>
  <si>
    <t>Forms</t>
  </si>
  <si>
    <t>Liquid</t>
  </si>
  <si>
    <t>Solid powder</t>
  </si>
  <si>
    <t>White powder</t>
  </si>
  <si>
    <t>White, crystalline, odourless</t>
  </si>
  <si>
    <t>White odourless pellets</t>
  </si>
  <si>
    <t>White crystalline salt</t>
  </si>
  <si>
    <t>Solid</t>
  </si>
  <si>
    <t>COST per ANNUM (£)</t>
  </si>
  <si>
    <t xml:space="preserve">Total for Part E - Unscheduled Waste (Laboratory Hazardous Waste) </t>
  </si>
  <si>
    <t>Minimum Charge, if applicable (£)</t>
  </si>
  <si>
    <t>2. Minimum Charge applies when the minimum weight limits of the bins cannot be met.</t>
  </si>
  <si>
    <t>Within 7 days of request</t>
  </si>
  <si>
    <t>Lifting Quotation Return Days</t>
  </si>
  <si>
    <t>Within 10 days of request</t>
  </si>
  <si>
    <t>L2460mm, W1200mm, H1290mm</t>
  </si>
  <si>
    <r>
      <t xml:space="preserve">All Prices/tariffs for Scheduled/Unscheduled Services, will be fixed for one year.  Bin / Container rental fee (weekly) remains as a fixed fee across the Contract period. Collection &amp; Disposal per kg Fee / Rebate fixed for 1 year.  </t>
    </r>
    <r>
      <rPr>
        <sz val="11"/>
        <rFont val="Arial"/>
        <family val="2"/>
      </rPr>
      <t xml:space="preserve">First request for any changes by end February 2027 -  Chargeable from August 2027. Rebates for materials collected in skips, will be reviewed annually based on agreed basket of published index, such as the midpoint of the LetsRecycle material value range - https://www.letsrecycle.com/prices/metals </t>
    </r>
  </si>
  <si>
    <r>
      <t xml:space="preserve">The Service Provider shall be responsible for all steps in the management of waste within the scope of this tender. </t>
    </r>
    <r>
      <rPr>
        <b/>
        <sz val="11"/>
        <color theme="1"/>
        <rFont val="Arial"/>
        <family val="2"/>
      </rPr>
      <t xml:space="preserve">The charges made shall include all costs associated with licenced collection, transport, treatment and disposal. No additional charges (e.g. for administration or the production of waste transfer notes) shall be made. </t>
    </r>
  </si>
  <si>
    <r>
      <t xml:space="preserve">Where bidders have included 'other costs' within </t>
    </r>
    <r>
      <rPr>
        <b/>
        <sz val="11"/>
        <color theme="1"/>
        <rFont val="Arial"/>
        <family val="2"/>
      </rPr>
      <t xml:space="preserve">Column R, </t>
    </r>
    <r>
      <rPr>
        <sz val="11"/>
        <color theme="1"/>
        <rFont val="Arial"/>
        <family val="2"/>
      </rPr>
      <t>they are to clearly detail the nature of these other costs in the Comments section at the end of that row.</t>
    </r>
  </si>
  <si>
    <t>During the course of the contract quotations will be requested for all Unscheduled / adhoc services (Appendix B - Price Schedule Tables B to E) as and when required. All quotations submitted MUST utilise the fixed tariff rate contained in the respective Table for the waste stream concerned.</t>
  </si>
  <si>
    <t>TOTAL FIGURE IS FOR INFORMATION ONLY</t>
  </si>
  <si>
    <t>Rebates (£/per KG)</t>
  </si>
  <si>
    <t>The cells highlighted in pink are optional. Each bidder is free to input or not.</t>
  </si>
  <si>
    <t>Fixed Monthly invoice value (ex-VAT)</t>
  </si>
  <si>
    <t>For  Contract information purposes (if N/A' enter 0 (zero) and comment</t>
  </si>
  <si>
    <t>Total for Part D - Unscheduled Waste (WEEE &amp; Batteries)</t>
  </si>
  <si>
    <r>
      <t xml:space="preserve">For the purpose of bid Price Evaluation -These tables are each to be priced as </t>
    </r>
    <r>
      <rPr>
        <b/>
        <sz val="12"/>
        <color theme="1"/>
        <rFont val="Aptos Narrow"/>
        <family val="2"/>
        <scheme val="minor"/>
      </rPr>
      <t>one collection job</t>
    </r>
    <r>
      <rPr>
        <sz val="12"/>
        <color theme="1"/>
        <rFont val="Aptos Narrow"/>
        <family val="2"/>
        <scheme val="minor"/>
      </rPr>
      <t xml:space="preserve"> for all the containers detailed in that table.</t>
    </r>
  </si>
  <si>
    <t>OPEN Style: Bin / Container rental and lift fee (Single Instance) (£)</t>
  </si>
  <si>
    <t>OPEN LOCKABLE Style: Bin / Container rental and lift fee (Single Instance) (£)</t>
  </si>
  <si>
    <t>ENCLOSED Style: Bin / Container rental and lift fee (Single Instance) (£)</t>
  </si>
  <si>
    <t>2 cu yard skip</t>
  </si>
  <si>
    <t>6 cu yard skip</t>
  </si>
  <si>
    <t>8 cu yard skip</t>
  </si>
  <si>
    <t>10 cu yard skip</t>
  </si>
  <si>
    <t>12 cu yard skip</t>
  </si>
  <si>
    <t>20 cu yard skip</t>
  </si>
  <si>
    <t>40 cu ard skip</t>
  </si>
  <si>
    <r>
      <t xml:space="preserve">1. </t>
    </r>
    <r>
      <rPr>
        <b/>
        <sz val="14"/>
        <color theme="1"/>
        <rFont val="Aptos Narrow"/>
        <family val="2"/>
        <scheme val="minor"/>
      </rPr>
      <t>Table F is excluded from the Total Cost - Price evaluation.</t>
    </r>
    <r>
      <rPr>
        <sz val="14"/>
        <color theme="1"/>
        <rFont val="Aptos Narrow"/>
        <family val="2"/>
        <scheme val="minor"/>
      </rPr>
      <t xml:space="preserve"> </t>
    </r>
  </si>
  <si>
    <t xml:space="preserve">2. Table F ( 'pay-by-actual-weight' price model) may at any time, during the contract and throughout any extended period, replace the 'price-per-lift' price model in Table A.  As described in the Specification of requirements ('Service Model Flexibility') the awarded Supplier WILL BE BOUND by this price model, in the event of a change request.  ‘Service Model Flexibility’ is the Service Providers ability (and express agreement stated within their bid Response), to seamlessly switch, either-way, between ‘price-per-lift’ (Appendix B - Price Schedule Table A) and ‘pay-by-actual-weight’ (Appendix B - Price Schedule Table F)  price models submitted . 'Service Model Flexibility' Expectations – We require Service Providers to expressly be in agreement to, and have both the willingness and capability, to readily accommodate Service Model Flexibility on an ‘as and when’ required basis, as our service demand for each waste stream changes. </t>
  </si>
  <si>
    <t>G1</t>
  </si>
  <si>
    <t>G2</t>
  </si>
  <si>
    <t>Skip Type/ Size</t>
  </si>
  <si>
    <t>Table G- Adhoc Skip Requirements</t>
  </si>
  <si>
    <t>Weight Type Tonnage Limits</t>
  </si>
  <si>
    <t>G3</t>
  </si>
  <si>
    <t>G4</t>
  </si>
  <si>
    <t>G5</t>
  </si>
  <si>
    <t>G6</t>
  </si>
  <si>
    <t>G7</t>
  </si>
  <si>
    <t>Other Charges (please state in comments)</t>
  </si>
  <si>
    <t>Weight Allowance</t>
  </si>
  <si>
    <t>Excess/  Overweight charges (£/ kg)</t>
  </si>
  <si>
    <t>Rebate Handling (% percentage value deducted off the rebate value received by the Supplier/ £ flat fee)</t>
  </si>
  <si>
    <t>Rebates (£/per KG) (except, liquids £ / per litre)</t>
  </si>
  <si>
    <t>Minimum Lift Frequency</t>
  </si>
  <si>
    <t>110Litre</t>
  </si>
  <si>
    <t>240 Ltr</t>
  </si>
  <si>
    <t>205 Ltr</t>
  </si>
  <si>
    <t>Aqueous cutting fluid (100% Liquid &amp; Pumpable)</t>
  </si>
  <si>
    <t>110 ltr (100kg max)</t>
  </si>
  <si>
    <t>240 ltr (100kg max)</t>
  </si>
  <si>
    <t xml:space="preserve">Contaminated plastic containers (mineral oil, soluable oil, silicone rubber resin)  &lt;1% Residue </t>
  </si>
  <si>
    <t>205 ltr (Max 100kg)</t>
  </si>
  <si>
    <t>Aerosol cans (paint, lubricants, etc.) Nil Expanding Foam or Spray Adhesives.</t>
  </si>
  <si>
    <t>Chemist Attendance Cost (£) (8-hour/ day rate)</t>
  </si>
  <si>
    <r>
      <t>For the purpose of bid Price Evaluation -These tables are each to be priced as a combined</t>
    </r>
    <r>
      <rPr>
        <b/>
        <sz val="12"/>
        <color theme="1"/>
        <rFont val="Aptos Narrow"/>
        <family val="2"/>
        <scheme val="minor"/>
      </rPr>
      <t xml:space="preserve"> collection ( 2 per year) job</t>
    </r>
    <r>
      <rPr>
        <sz val="12"/>
        <color theme="1"/>
        <rFont val="Aptos Narrow"/>
        <family val="2"/>
        <scheme val="minor"/>
      </rPr>
      <t xml:space="preserve"> for all the containers detailed in that table (Except Tubes).</t>
    </r>
  </si>
  <si>
    <r>
      <rPr>
        <b/>
        <sz val="16"/>
        <rFont val="Aptos Narrow"/>
        <family val="2"/>
        <scheme val="minor"/>
      </rPr>
      <t xml:space="preserve">Note: </t>
    </r>
    <r>
      <rPr>
        <sz val="16"/>
        <rFont val="Aptos Narrow"/>
        <family val="2"/>
        <scheme val="minor"/>
      </rPr>
      <t xml:space="preserve">Total Cost (Bid Price), for evaluation, equals the sum of Tables A to E ( </t>
    </r>
    <r>
      <rPr>
        <b/>
        <sz val="16"/>
        <color rgb="FFFFC000"/>
        <rFont val="Aptos Narrow"/>
        <family val="2"/>
        <scheme val="minor"/>
      </rPr>
      <t>orange cells</t>
    </r>
    <r>
      <rPr>
        <sz val="16"/>
        <rFont val="Aptos Narrow"/>
        <family val="2"/>
        <scheme val="minor"/>
      </rPr>
      <t>)</t>
    </r>
  </si>
  <si>
    <r>
      <t xml:space="preserve">The orange cells in each table are the total cost for that wastestream basket. These are aggregated to form the Price Schedule Total Cost (ex-VAT) for bid evaluiation purposes.  </t>
    </r>
    <r>
      <rPr>
        <b/>
        <sz val="11"/>
        <color theme="1"/>
        <rFont val="Arial"/>
        <family val="2"/>
      </rPr>
      <t>Formula should not be changed</t>
    </r>
    <r>
      <rPr>
        <sz val="11"/>
        <color theme="1"/>
        <rFont val="Arial"/>
        <family val="2"/>
      </rPr>
      <t>. Any errors/ ommissions found in the Price Schedule should be raised under a clarification question and any correction/ amends will be shared with all bidders (and new Appendix B, Price Schedule issued, if necessary).</t>
    </r>
  </si>
  <si>
    <r>
      <t xml:space="preserve">Not Applicable price element(s): Bidders should </t>
    </r>
    <r>
      <rPr>
        <b/>
        <sz val="11"/>
        <color theme="1"/>
        <rFont val="Arial"/>
        <family val="2"/>
      </rPr>
      <t>not complete cells shaded lilac.</t>
    </r>
    <r>
      <rPr>
        <sz val="11"/>
        <color theme="1"/>
        <rFont val="Arial"/>
        <family val="2"/>
      </rPr>
      <t xml:space="preserve"> </t>
    </r>
  </si>
  <si>
    <r>
      <rPr>
        <b/>
        <sz val="11"/>
        <color theme="1"/>
        <rFont val="Aptos Narrow"/>
        <family val="2"/>
        <scheme val="minor"/>
      </rPr>
      <t xml:space="preserve">Tables C, D and E </t>
    </r>
    <r>
      <rPr>
        <sz val="11"/>
        <color theme="1"/>
        <rFont val="Aptos Narrow"/>
        <family val="2"/>
        <scheme val="minor"/>
      </rPr>
      <t>are typical examples of an historical job for pricing as part of your bid sumbission, utlising the fixed rate tariff price element figures enetered therein. This will will form part of the Total Cost Price evaluation. These tables are each to be priced as one collection job for all the containers detailed in that table. The £ element/ rate values are to be utilised in any quotation requests by the Supplier.</t>
    </r>
  </si>
  <si>
    <r>
      <rPr>
        <b/>
        <sz val="11"/>
        <color theme="1"/>
        <rFont val="Arial"/>
        <family val="2"/>
      </rPr>
      <t xml:space="preserve">The figures contained within the Cost Model Tab orange cells are the Total Cost for each table waste stream and aggregated to form the total cost. ware based on the actual service delivered within Year 1 and this model shall be used to form the evaluation for this procurement.   </t>
    </r>
    <r>
      <rPr>
        <sz val="11"/>
        <color theme="1"/>
        <rFont val="Arial"/>
        <family val="2"/>
      </rPr>
      <t xml:space="preserve">                                                                                                                                                                                                                                            </t>
    </r>
    <r>
      <rPr>
        <b/>
        <sz val="11"/>
        <color rgb="FFFF0000"/>
        <rFont val="Arial"/>
        <family val="2"/>
      </rPr>
      <t xml:space="preserve">Bidders are to note the model will result in a firm and fixed price/ Tariff </t>
    </r>
    <r>
      <rPr>
        <sz val="11"/>
        <rFont val="Arial"/>
        <family val="2"/>
      </rPr>
      <t>and will be used to ensure bidders are being evaluated on a like for like basis.</t>
    </r>
  </si>
  <si>
    <r>
      <t xml:space="preserve">Compliance: Each bidder MUST complete this price schedule in full by </t>
    </r>
    <r>
      <rPr>
        <b/>
        <sz val="11"/>
        <color theme="1"/>
        <rFont val="Arial"/>
        <family val="2"/>
      </rPr>
      <t xml:space="preserve">completing ALL green highlighted cells. Bidders are required to insert £ for each price element for each wastestream/ container, based on the information provided and the number of lifts provided in column K (highlighted in yellow). Table F shall be based on the KG weight / other information provided. </t>
    </r>
    <r>
      <rPr>
        <sz val="11"/>
        <color theme="1"/>
        <rFont val="Arial"/>
        <family val="2"/>
      </rPr>
      <t>Where an individual price element  is not applicable to the respective wastestream, please insert value £0 (zero) - NOT 'N/A' and add a comment at the end of that row, regarding this element. For example, no charges apply to this wastestream - 100% rebate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</si>
</sst>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46" x14ac:knownFonts="1">
    <font>
      <sz val="11"/>
      <color theme="1"/>
      <name val="Aptos Narrow"/>
      <family val="2"/>
      <scheme val="minor"/>
    </font>
    <font>
      <b/>
      <sz val="11"/>
      <color theme="0"/>
      <name val="Aptos Narrow"/>
      <family val="2"/>
      <scheme val="minor"/>
    </font>
    <font>
      <sz val="11"/>
      <color indexed="8"/>
      <name val="Calibri"/>
      <family val="2"/>
    </font>
    <font>
      <sz val="11"/>
      <name val="Arial"/>
      <family val="2"/>
    </font>
    <font>
      <sz val="11"/>
      <color theme="1"/>
      <name val="Arial"/>
      <family val="2"/>
    </font>
    <font>
      <sz val="11"/>
      <name val="Aptos Narrow"/>
      <family val="2"/>
      <scheme val="minor"/>
    </font>
    <font>
      <b/>
      <sz val="11"/>
      <name val="Aptos Narrow"/>
      <family val="2"/>
      <scheme val="minor"/>
    </font>
    <font>
      <b/>
      <sz val="14"/>
      <color theme="1"/>
      <name val="Aptos Narrow"/>
      <family val="2"/>
      <scheme val="minor"/>
    </font>
    <font>
      <sz val="8"/>
      <name val="Aptos Narrow"/>
      <family val="2"/>
      <scheme val="minor"/>
    </font>
    <font>
      <vertAlign val="superscript"/>
      <sz val="11"/>
      <color theme="1"/>
      <name val="Aptos Narrow"/>
      <family val="2"/>
      <scheme val="minor"/>
    </font>
    <font>
      <i/>
      <sz val="11"/>
      <color theme="1"/>
      <name val="Aptos Narrow"/>
      <family val="2"/>
      <scheme val="minor"/>
    </font>
    <font>
      <b/>
      <sz val="18"/>
      <color theme="3"/>
      <name val="Aptos Display"/>
      <family val="2"/>
      <scheme val="major"/>
    </font>
    <font>
      <b/>
      <sz val="18"/>
      <color theme="3"/>
      <name val="Arial"/>
      <family val="2"/>
    </font>
    <font>
      <b/>
      <sz val="11"/>
      <name val="Arial"/>
      <family val="2"/>
    </font>
    <font>
      <b/>
      <sz val="11"/>
      <color theme="1"/>
      <name val="Arial"/>
      <family val="2"/>
    </font>
    <font>
      <sz val="10"/>
      <name val="Arial"/>
      <family val="2"/>
    </font>
    <font>
      <sz val="9"/>
      <name val="Arial"/>
      <family val="2"/>
    </font>
    <font>
      <b/>
      <sz val="11"/>
      <color theme="0"/>
      <name val="Arial"/>
      <family val="2"/>
    </font>
    <font>
      <b/>
      <sz val="11"/>
      <color rgb="FFFF0000"/>
      <name val="Arial"/>
      <family val="2"/>
    </font>
    <font>
      <sz val="16"/>
      <color rgb="FFFF0000"/>
      <name val="Arial"/>
      <family val="2"/>
    </font>
    <font>
      <sz val="16"/>
      <color theme="1"/>
      <name val="Arial"/>
      <family val="2"/>
    </font>
    <font>
      <u/>
      <sz val="11"/>
      <color theme="1"/>
      <name val="Arial"/>
      <family val="2"/>
    </font>
    <font>
      <b/>
      <sz val="12"/>
      <name val="Aptos Narrow"/>
      <family val="2"/>
      <scheme val="minor"/>
    </font>
    <font>
      <b/>
      <sz val="14"/>
      <name val="Aptos Narrow"/>
      <family val="2"/>
      <scheme val="minor"/>
    </font>
    <font>
      <b/>
      <u/>
      <sz val="11"/>
      <name val="Aptos Narrow"/>
      <family val="2"/>
      <scheme val="minor"/>
    </font>
    <font>
      <b/>
      <sz val="14"/>
      <color rgb="FFFF0000"/>
      <name val="Aptos Narrow"/>
      <family val="2"/>
      <scheme val="minor"/>
    </font>
    <font>
      <sz val="10"/>
      <color theme="1"/>
      <name val="Aptos Narrow"/>
      <family val="2"/>
      <scheme val="minor"/>
    </font>
    <font>
      <b/>
      <sz val="11"/>
      <color theme="1"/>
      <name val="Aptos Narrow"/>
      <family val="2"/>
      <scheme val="minor"/>
    </font>
    <font>
      <sz val="11"/>
      <color rgb="FFF7CE71"/>
      <name val="Aptos Narrow"/>
      <family val="2"/>
      <scheme val="minor"/>
    </font>
    <font>
      <sz val="16"/>
      <name val="Aptos Narrow"/>
      <family val="2"/>
      <scheme val="minor"/>
    </font>
    <font>
      <b/>
      <sz val="16"/>
      <name val="Aptos Narrow"/>
      <family val="2"/>
      <scheme val="minor"/>
    </font>
    <font>
      <sz val="12"/>
      <color theme="1"/>
      <name val="Aptos Narrow"/>
      <family val="2"/>
      <scheme val="minor"/>
    </font>
    <font>
      <sz val="14"/>
      <name val="Aptos Narrow"/>
      <family val="2"/>
      <scheme val="minor"/>
    </font>
    <font>
      <sz val="14"/>
      <color theme="1"/>
      <name val="Aptos Narrow"/>
      <family val="2"/>
      <scheme val="minor"/>
    </font>
    <font>
      <b/>
      <sz val="14"/>
      <color theme="0"/>
      <name val="Aptos Narrow"/>
      <family val="2"/>
      <scheme val="minor"/>
    </font>
    <font>
      <sz val="14"/>
      <color theme="0"/>
      <name val="Aptos Narrow"/>
      <family val="2"/>
      <scheme val="minor"/>
    </font>
    <font>
      <b/>
      <sz val="12"/>
      <color theme="1"/>
      <name val="Aptos Narrow"/>
      <family val="2"/>
      <scheme val="minor"/>
    </font>
    <font>
      <b/>
      <sz val="16"/>
      <color rgb="FFFFC000"/>
      <name val="Aptos Narrow"/>
      <family val="2"/>
      <scheme val="minor"/>
    </font>
    <font>
      <b/>
      <sz val="10"/>
      <color theme="1"/>
      <name val="Calibri"/>
      <family val="2"/>
    </font>
    <font>
      <sz val="10"/>
      <color theme="1"/>
      <name val="Calibri"/>
      <family val="2"/>
    </font>
    <font>
      <sz val="11"/>
      <color theme="1"/>
      <name val="Calibri"/>
      <family val="2"/>
    </font>
    <font>
      <b/>
      <u/>
      <sz val="10"/>
      <color theme="1"/>
      <name val="Arial"/>
      <family val="2"/>
    </font>
    <font>
      <sz val="12"/>
      <name val="Arial"/>
      <family val="2"/>
    </font>
    <font>
      <sz val="12"/>
      <color theme="0"/>
      <name val="Arial"/>
      <family val="2"/>
    </font>
    <font>
      <sz val="12"/>
      <color theme="0"/>
      <name val="Aptos Narrow"/>
      <family val="2"/>
      <scheme val="minor"/>
    </font>
    <font>
      <sz val="12"/>
      <color theme="1"/>
      <name val="Arial"/>
      <family val="2"/>
    </font>
  </fonts>
  <fills count="15">
    <fill>
      <patternFill patternType="none"/>
    </fill>
    <fill>
      <patternFill patternType="gray125"/>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89999084444715716"/>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2" fillId="0" borderId="0" applyFont="0" applyFill="0" applyBorder="0" applyAlignment="0" applyProtection="0"/>
    <xf numFmtId="0" fontId="11" fillId="0" borderId="0" applyNumberFormat="0" applyFill="0" applyBorder="0" applyAlignment="0" applyProtection="0"/>
  </cellStyleXfs>
  <cellXfs count="262">
    <xf numFmtId="0" fontId="0" fillId="0" borderId="0" xfId="0"/>
    <xf numFmtId="0" fontId="0" fillId="0" borderId="1" xfId="0" applyBorder="1" applyAlignment="1">
      <alignment vertical="center" wrapText="1"/>
    </xf>
    <xf numFmtId="3" fontId="0" fillId="0" borderId="1"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1" applyNumberFormat="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1" fontId="4" fillId="5" borderId="1" xfId="1" applyNumberFormat="1" applyFont="1" applyFill="1" applyBorder="1" applyAlignment="1">
      <alignment horizontal="center" vertical="center" wrapText="1"/>
    </xf>
    <xf numFmtId="0" fontId="0" fillId="0" borderId="1" xfId="0" applyBorder="1" applyAlignment="1">
      <alignment vertical="center"/>
    </xf>
    <xf numFmtId="0" fontId="5" fillId="0" borderId="0" xfId="0" applyFont="1" applyAlignment="1">
      <alignment horizontal="center" vertical="center" wrapText="1"/>
    </xf>
    <xf numFmtId="0" fontId="12" fillId="0" borderId="0" xfId="2" applyFont="1" applyAlignment="1">
      <alignment vertical="center"/>
    </xf>
    <xf numFmtId="0" fontId="4" fillId="0" borderId="0" xfId="0" applyFont="1"/>
    <xf numFmtId="0" fontId="4"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0" fillId="0" borderId="0" xfId="0" applyAlignment="1">
      <alignment wrapText="1"/>
    </xf>
    <xf numFmtId="0" fontId="4" fillId="0" borderId="0" xfId="0" applyFont="1" applyAlignment="1">
      <alignment horizontal="left" vertical="center" wrapText="1"/>
    </xf>
    <xf numFmtId="164" fontId="5" fillId="4" borderId="1"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15" fillId="0" borderId="0" xfId="0" applyFont="1"/>
    <xf numFmtId="0" fontId="16" fillId="0" borderId="0" xfId="0" applyFont="1"/>
    <xf numFmtId="0" fontId="17" fillId="0" borderId="0" xfId="0" applyFont="1" applyAlignment="1">
      <alignment horizontal="center" vertical="center" wrapText="1"/>
    </xf>
    <xf numFmtId="0" fontId="25" fillId="0" borderId="0" xfId="0" applyFont="1"/>
    <xf numFmtId="164" fontId="1" fillId="0" borderId="0" xfId="0" applyNumberFormat="1" applyFont="1" applyAlignment="1">
      <alignment horizontal="center" vertical="center" wrapText="1"/>
    </xf>
    <xf numFmtId="0" fontId="5" fillId="0" borderId="0" xfId="0" applyFont="1"/>
    <xf numFmtId="164" fontId="6" fillId="0" borderId="0" xfId="0" applyNumberFormat="1" applyFont="1" applyAlignment="1">
      <alignment vertical="center" wrapText="1"/>
    </xf>
    <xf numFmtId="0" fontId="4" fillId="8" borderId="0" xfId="0" applyFont="1" applyFill="1" applyAlignment="1">
      <alignment horizontal="left" vertical="center"/>
    </xf>
    <xf numFmtId="0" fontId="4" fillId="8" borderId="0" xfId="0" applyFont="1" applyFill="1" applyAlignment="1">
      <alignment horizontal="left" vertical="center" wrapText="1"/>
    </xf>
    <xf numFmtId="0" fontId="5" fillId="0" borderId="1" xfId="0" applyFont="1" applyBorder="1" applyAlignment="1">
      <alignment horizontal="left" vertical="center" wrapText="1"/>
    </xf>
    <xf numFmtId="1" fontId="1" fillId="2" borderId="4" xfId="0" applyNumberFormat="1" applyFont="1" applyFill="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26" fillId="0" borderId="1" xfId="0" applyFont="1" applyBorder="1" applyAlignment="1">
      <alignment horizontal="center" vertical="center" wrapText="1"/>
    </xf>
    <xf numFmtId="1" fontId="3" fillId="0" borderId="1" xfId="1" applyNumberFormat="1"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2" fillId="0" borderId="0" xfId="0" applyFont="1" applyAlignment="1">
      <alignment horizontal="center" vertical="center" wrapText="1"/>
    </xf>
    <xf numFmtId="0" fontId="10" fillId="0" borderId="0" xfId="0" applyFont="1"/>
    <xf numFmtId="0" fontId="24" fillId="0" borderId="0" xfId="0" applyFont="1"/>
    <xf numFmtId="0" fontId="23" fillId="0" borderId="0" xfId="0" applyFont="1"/>
    <xf numFmtId="164" fontId="1" fillId="2" borderId="3"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vertical="center" wrapText="1"/>
    </xf>
    <xf numFmtId="3" fontId="0" fillId="0" borderId="6" xfId="1" applyNumberFormat="1" applyFont="1" applyFill="1" applyBorder="1" applyAlignment="1">
      <alignment horizontal="center" vertical="center" wrapText="1"/>
    </xf>
    <xf numFmtId="0" fontId="5" fillId="0" borderId="6" xfId="0" applyFont="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0" fillId="7" borderId="13" xfId="0" applyFill="1" applyBorder="1" applyAlignment="1">
      <alignment horizontal="center" vertical="center"/>
    </xf>
    <xf numFmtId="1" fontId="4" fillId="5" borderId="6" xfId="1" applyNumberFormat="1" applyFont="1" applyFill="1" applyBorder="1" applyAlignment="1">
      <alignment horizontal="center" vertical="center" wrapText="1"/>
    </xf>
    <xf numFmtId="0" fontId="0" fillId="0" borderId="6" xfId="0" applyBorder="1" applyAlignment="1">
      <alignment vertical="center"/>
    </xf>
    <xf numFmtId="1" fontId="3" fillId="0" borderId="6" xfId="1" applyNumberFormat="1" applyFont="1" applyFill="1" applyBorder="1" applyAlignment="1">
      <alignment horizontal="left" vertical="center" wrapText="1"/>
    </xf>
    <xf numFmtId="0" fontId="4" fillId="9" borderId="0" xfId="0" applyFont="1" applyFill="1" applyAlignment="1">
      <alignment horizontal="left" vertical="center"/>
    </xf>
    <xf numFmtId="0" fontId="4" fillId="9" borderId="0" xfId="0" applyFont="1" applyFill="1" applyAlignment="1">
      <alignment horizontal="left" vertical="center" wrapText="1"/>
    </xf>
    <xf numFmtId="0" fontId="0" fillId="2" borderId="0" xfId="0" applyFill="1"/>
    <xf numFmtId="0" fontId="1" fillId="2" borderId="0" xfId="0" applyFont="1" applyFill="1" applyAlignment="1">
      <alignment vertical="center"/>
    </xf>
    <xf numFmtId="44" fontId="0" fillId="0" borderId="1" xfId="1" applyFont="1" applyFill="1" applyBorder="1" applyAlignment="1">
      <alignment horizontal="center" vertical="center" wrapText="1"/>
    </xf>
    <xf numFmtId="44" fontId="0" fillId="0" borderId="6"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0" fillId="0" borderId="1" xfId="0" applyBorder="1" applyAlignment="1">
      <alignment horizontal="center" vertical="center"/>
    </xf>
    <xf numFmtId="1" fontId="1" fillId="2" borderId="1" xfId="0" applyNumberFormat="1" applyFont="1" applyFill="1" applyBorder="1" applyAlignment="1">
      <alignment horizontal="center" vertical="center" wrapText="1"/>
    </xf>
    <xf numFmtId="1" fontId="3" fillId="0" borderId="6" xfId="1"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13" xfId="0" applyBorder="1" applyAlignment="1">
      <alignment horizontal="center" vertical="center"/>
    </xf>
    <xf numFmtId="164" fontId="23" fillId="7" borderId="5" xfId="0" applyNumberFormat="1" applyFont="1" applyFill="1" applyBorder="1" applyAlignment="1">
      <alignment horizontal="center" vertical="center" wrapText="1"/>
    </xf>
    <xf numFmtId="0" fontId="32" fillId="0" borderId="0" xfId="0" applyFont="1" applyAlignment="1">
      <alignment horizontal="left" vertical="center"/>
    </xf>
    <xf numFmtId="0" fontId="33" fillId="0" borderId="0" xfId="0" applyFont="1"/>
    <xf numFmtId="0" fontId="27" fillId="0" borderId="0" xfId="0" applyFont="1"/>
    <xf numFmtId="0" fontId="27" fillId="0" borderId="0" xfId="0" applyFont="1" applyAlignment="1">
      <alignment vertical="center"/>
    </xf>
    <xf numFmtId="0" fontId="34" fillId="2" borderId="0" xfId="0" applyFont="1" applyFill="1" applyAlignment="1">
      <alignment vertical="center"/>
    </xf>
    <xf numFmtId="0" fontId="35" fillId="0" borderId="0" xfId="0" applyFont="1" applyAlignment="1">
      <alignment horizontal="left" vertical="center" wrapText="1"/>
    </xf>
    <xf numFmtId="164" fontId="36" fillId="7" borderId="5" xfId="0" applyNumberFormat="1" applyFont="1" applyFill="1" applyBorder="1" applyAlignment="1">
      <alignment horizontal="center" vertical="center"/>
    </xf>
    <xf numFmtId="164" fontId="5" fillId="4" borderId="4" xfId="0" applyNumberFormat="1" applyFont="1" applyFill="1" applyBorder="1" applyAlignment="1">
      <alignment vertical="center" wrapText="1"/>
    </xf>
    <xf numFmtId="164" fontId="3" fillId="4" borderId="1" xfId="1" applyNumberFormat="1" applyFont="1" applyFill="1" applyBorder="1" applyAlignment="1">
      <alignment horizontal="center" vertical="center" wrapText="1"/>
    </xf>
    <xf numFmtId="164" fontId="0" fillId="4" borderId="2" xfId="0" applyNumberFormat="1" applyFill="1" applyBorder="1" applyAlignment="1">
      <alignment vertical="center"/>
    </xf>
    <xf numFmtId="164" fontId="3" fillId="4" borderId="6" xfId="1" applyNumberFormat="1" applyFont="1" applyFill="1" applyBorder="1" applyAlignment="1">
      <alignment horizontal="center" vertical="center" wrapText="1"/>
    </xf>
    <xf numFmtId="164" fontId="0" fillId="4" borderId="1" xfId="0" applyNumberFormat="1" applyFill="1" applyBorder="1" applyAlignment="1">
      <alignment horizontal="center" vertical="center"/>
    </xf>
    <xf numFmtId="164" fontId="36" fillId="12" borderId="5" xfId="0" applyNumberFormat="1" applyFont="1" applyFill="1" applyBorder="1" applyAlignment="1">
      <alignment horizontal="center" vertical="center"/>
    </xf>
    <xf numFmtId="164" fontId="0" fillId="4" borderId="4" xfId="0" applyNumberFormat="1" applyFill="1" applyBorder="1" applyAlignment="1">
      <alignment horizontal="center" vertical="center"/>
    </xf>
    <xf numFmtId="0" fontId="6" fillId="11" borderId="23" xfId="0" applyFont="1" applyFill="1" applyBorder="1" applyAlignment="1">
      <alignment horizontal="center" vertical="center"/>
    </xf>
    <xf numFmtId="0" fontId="6" fillId="11" borderId="24" xfId="0" applyFont="1" applyFill="1" applyBorder="1" applyAlignment="1">
      <alignment horizontal="center" vertical="center"/>
    </xf>
    <xf numFmtId="0" fontId="6" fillId="11" borderId="25" xfId="0" applyFont="1" applyFill="1" applyBorder="1" applyAlignment="1">
      <alignment horizontal="center" vertical="center"/>
    </xf>
    <xf numFmtId="1" fontId="1" fillId="2" borderId="27" xfId="0" applyNumberFormat="1" applyFont="1" applyFill="1" applyBorder="1" applyAlignment="1">
      <alignment horizontal="center" vertical="center" wrapText="1"/>
    </xf>
    <xf numFmtId="0" fontId="5" fillId="9" borderId="27" xfId="0" applyFont="1" applyFill="1" applyBorder="1" applyAlignment="1">
      <alignment vertical="center" wrapText="1"/>
    </xf>
    <xf numFmtId="164" fontId="5" fillId="4" borderId="29" xfId="0" applyNumberFormat="1" applyFont="1" applyFill="1" applyBorder="1" applyAlignment="1">
      <alignment vertical="center" wrapText="1"/>
    </xf>
    <xf numFmtId="164" fontId="5" fillId="4" borderId="30" xfId="0" applyNumberFormat="1" applyFont="1" applyFill="1" applyBorder="1" applyAlignment="1">
      <alignment horizontal="center" vertical="center" wrapText="1"/>
    </xf>
    <xf numFmtId="0" fontId="5" fillId="9" borderId="31" xfId="0" applyFont="1" applyFill="1" applyBorder="1" applyAlignment="1">
      <alignment vertical="center" wrapText="1"/>
    </xf>
    <xf numFmtId="164" fontId="0" fillId="4" borderId="4" xfId="0" applyNumberFormat="1" applyFill="1" applyBorder="1" applyAlignment="1">
      <alignment vertical="center"/>
    </xf>
    <xf numFmtId="0" fontId="0" fillId="7" borderId="10" xfId="0" applyFill="1" applyBorder="1" applyAlignment="1">
      <alignment horizontal="center" vertical="center"/>
    </xf>
    <xf numFmtId="1" fontId="3" fillId="0" borderId="2" xfId="1" applyNumberFormat="1" applyFont="1" applyFill="1" applyBorder="1" applyAlignment="1">
      <alignment horizontal="center" vertical="center" wrapText="1"/>
    </xf>
    <xf numFmtId="1" fontId="3" fillId="0" borderId="15" xfId="1" applyNumberFormat="1" applyFont="1" applyFill="1" applyBorder="1" applyAlignment="1">
      <alignment horizontal="center" vertical="center" wrapText="1"/>
    </xf>
    <xf numFmtId="1" fontId="3" fillId="0" borderId="21" xfId="1" applyNumberFormat="1" applyFont="1" applyFill="1" applyBorder="1" applyAlignment="1">
      <alignment horizontal="center" vertical="center" wrapText="1"/>
    </xf>
    <xf numFmtId="164" fontId="0" fillId="4" borderId="6" xfId="0" applyNumberFormat="1" applyFill="1" applyBorder="1" applyAlignment="1">
      <alignment horizontal="center"/>
    </xf>
    <xf numFmtId="164" fontId="0" fillId="4" borderId="22" xfId="0" applyNumberFormat="1" applyFill="1" applyBorder="1" applyAlignment="1">
      <alignment horizontal="center" vertical="center"/>
    </xf>
    <xf numFmtId="164" fontId="0" fillId="4" borderId="33" xfId="0" applyNumberFormat="1" applyFill="1" applyBorder="1" applyAlignment="1">
      <alignment horizontal="center" vertical="center"/>
    </xf>
    <xf numFmtId="164" fontId="3" fillId="4" borderId="22" xfId="1" applyNumberFormat="1" applyFont="1" applyFill="1" applyBorder="1" applyAlignment="1">
      <alignment horizontal="center" vertical="center" wrapText="1"/>
    </xf>
    <xf numFmtId="164" fontId="3" fillId="4" borderId="33" xfId="1" applyNumberFormat="1" applyFont="1" applyFill="1" applyBorder="1" applyAlignment="1">
      <alignment horizontal="center" vertical="center" wrapText="1"/>
    </xf>
    <xf numFmtId="164" fontId="0" fillId="4" borderId="22" xfId="0" applyNumberFormat="1" applyFill="1" applyBorder="1" applyAlignment="1">
      <alignment horizontal="center"/>
    </xf>
    <xf numFmtId="0" fontId="5" fillId="7" borderId="10" xfId="0" applyFont="1" applyFill="1" applyBorder="1" applyAlignment="1">
      <alignment horizontal="center" vertical="center"/>
    </xf>
    <xf numFmtId="164" fontId="5" fillId="0" borderId="16" xfId="0" applyNumberFormat="1" applyFont="1" applyBorder="1" applyAlignment="1">
      <alignment horizontal="center" vertical="center" wrapText="1"/>
    </xf>
    <xf numFmtId="164" fontId="0" fillId="0" borderId="16" xfId="0" applyNumberFormat="1" applyBorder="1" applyAlignment="1">
      <alignment vertical="center"/>
    </xf>
    <xf numFmtId="164" fontId="0" fillId="0" borderId="16" xfId="0" applyNumberFormat="1" applyBorder="1" applyAlignment="1">
      <alignment horizontal="center" vertical="center"/>
    </xf>
    <xf numFmtId="164" fontId="0" fillId="0" borderId="16" xfId="0" applyNumberFormat="1" applyBorder="1" applyAlignment="1">
      <alignment horizontal="center"/>
    </xf>
    <xf numFmtId="164" fontId="5" fillId="4" borderId="4" xfId="0" applyNumberFormat="1" applyFont="1" applyFill="1" applyBorder="1" applyAlignment="1">
      <alignment horizontal="center" vertical="center" wrapText="1"/>
    </xf>
    <xf numFmtId="1" fontId="3" fillId="8" borderId="1" xfId="1" applyNumberFormat="1" applyFont="1" applyFill="1" applyBorder="1" applyAlignment="1">
      <alignment horizontal="right" vertical="center" wrapText="1"/>
    </xf>
    <xf numFmtId="0" fontId="0" fillId="0" borderId="1" xfId="0" applyBorder="1" applyAlignment="1">
      <alignment horizontal="right" vertical="center"/>
    </xf>
    <xf numFmtId="1" fontId="3" fillId="8" borderId="6" xfId="1" applyNumberFormat="1" applyFont="1" applyFill="1" applyBorder="1" applyAlignment="1">
      <alignment horizontal="right" vertical="center" wrapText="1"/>
    </xf>
    <xf numFmtId="0" fontId="31" fillId="0" borderId="0" xfId="0" applyFont="1" applyAlignment="1">
      <alignment vertical="center"/>
    </xf>
    <xf numFmtId="0" fontId="3" fillId="0" borderId="1" xfId="1" applyNumberFormat="1" applyFont="1" applyFill="1" applyBorder="1" applyAlignment="1">
      <alignment horizontal="right" vertical="center" wrapText="1"/>
    </xf>
    <xf numFmtId="0" fontId="0" fillId="0" borderId="2" xfId="0" applyBorder="1" applyAlignment="1">
      <alignment horizontal="right" vertical="center"/>
    </xf>
    <xf numFmtId="0" fontId="3" fillId="0" borderId="6" xfId="1" applyNumberFormat="1" applyFont="1" applyFill="1" applyBorder="1" applyAlignment="1">
      <alignment horizontal="right" vertical="center" wrapText="1"/>
    </xf>
    <xf numFmtId="0" fontId="0" fillId="0" borderId="15" xfId="0" applyBorder="1" applyAlignment="1">
      <alignment horizontal="right" vertical="center"/>
    </xf>
    <xf numFmtId="0" fontId="0" fillId="0" borderId="21" xfId="0" applyBorder="1" applyAlignment="1">
      <alignment horizontal="right" vertical="center"/>
    </xf>
    <xf numFmtId="0" fontId="3" fillId="0" borderId="21" xfId="1" applyNumberFormat="1" applyFont="1" applyFill="1" applyBorder="1" applyAlignment="1">
      <alignment horizontal="right" vertical="center" wrapText="1"/>
    </xf>
    <xf numFmtId="164" fontId="5" fillId="0" borderId="17" xfId="0" applyNumberFormat="1" applyFont="1" applyBorder="1" applyAlignment="1">
      <alignment horizontal="center" vertical="center" wrapText="1"/>
    </xf>
    <xf numFmtId="0" fontId="0" fillId="0" borderId="0" xfId="0" applyAlignment="1">
      <alignment vertical="top"/>
    </xf>
    <xf numFmtId="0" fontId="33" fillId="0" borderId="0" xfId="0" applyFont="1" applyAlignment="1">
      <alignment vertical="top"/>
    </xf>
    <xf numFmtId="0" fontId="5" fillId="0" borderId="0" xfId="0" applyFont="1" applyAlignment="1">
      <alignment vertical="top"/>
    </xf>
    <xf numFmtId="0" fontId="28" fillId="14" borderId="0" xfId="0" applyFont="1" applyFill="1"/>
    <xf numFmtId="164" fontId="4" fillId="4" borderId="1" xfId="0" applyNumberFormat="1" applyFont="1" applyFill="1" applyBorder="1" applyAlignment="1">
      <alignment horizontal="center" vertical="center"/>
    </xf>
    <xf numFmtId="0" fontId="41" fillId="0" borderId="0" xfId="0" applyFont="1" applyAlignment="1">
      <alignment horizontal="justify" vertical="center"/>
    </xf>
    <xf numFmtId="1" fontId="1" fillId="2" borderId="2" xfId="0" applyNumberFormat="1" applyFont="1" applyFill="1" applyBorder="1" applyAlignment="1">
      <alignment horizontal="center" vertical="center" wrapText="1"/>
    </xf>
    <xf numFmtId="164" fontId="5" fillId="4" borderId="29" xfId="0" applyNumberFormat="1" applyFont="1" applyFill="1" applyBorder="1" applyAlignment="1">
      <alignment horizontal="center" vertical="center" wrapText="1"/>
    </xf>
    <xf numFmtId="0" fontId="5" fillId="9" borderId="27" xfId="0" applyFont="1" applyFill="1" applyBorder="1" applyAlignment="1">
      <alignment horizontal="left" vertical="center" wrapText="1"/>
    </xf>
    <xf numFmtId="0" fontId="5" fillId="9" borderId="31" xfId="0" applyFont="1" applyFill="1" applyBorder="1" applyAlignment="1">
      <alignment horizontal="left" vertical="center" wrapText="1"/>
    </xf>
    <xf numFmtId="0" fontId="38" fillId="0" borderId="0" xfId="0" applyFont="1" applyAlignment="1">
      <alignment horizontal="justify" vertical="center" wrapText="1"/>
    </xf>
    <xf numFmtId="0" fontId="38" fillId="0" borderId="0" xfId="0" applyFont="1" applyAlignment="1">
      <alignment horizontal="center" vertical="center" wrapText="1"/>
    </xf>
    <xf numFmtId="0" fontId="39" fillId="0" borderId="0" xfId="0" applyFont="1" applyAlignment="1">
      <alignment horizontal="justify" vertical="center" wrapText="1"/>
    </xf>
    <xf numFmtId="8" fontId="40" fillId="0" borderId="0" xfId="0" applyNumberFormat="1" applyFont="1" applyAlignment="1">
      <alignment horizontal="center" vertical="center" wrapText="1"/>
    </xf>
    <xf numFmtId="8" fontId="39" fillId="0" borderId="0" xfId="0" applyNumberFormat="1" applyFont="1" applyAlignment="1">
      <alignment horizontal="center" vertical="center" wrapText="1"/>
    </xf>
    <xf numFmtId="0" fontId="44" fillId="2" borderId="35" xfId="0" applyFont="1" applyFill="1" applyBorder="1" applyAlignment="1">
      <alignment vertical="center" wrapText="1"/>
    </xf>
    <xf numFmtId="0" fontId="0" fillId="4" borderId="26" xfId="0" applyFill="1" applyBorder="1"/>
    <xf numFmtId="49" fontId="5" fillId="9" borderId="27" xfId="0" applyNumberFormat="1" applyFont="1" applyFill="1" applyBorder="1" applyAlignment="1">
      <alignment horizontal="left" vertical="center" wrapText="1"/>
    </xf>
    <xf numFmtId="0" fontId="0" fillId="4" borderId="28" xfId="0" applyFill="1" applyBorder="1"/>
    <xf numFmtId="49" fontId="5" fillId="9" borderId="31" xfId="0" applyNumberFormat="1" applyFont="1" applyFill="1" applyBorder="1" applyAlignment="1">
      <alignment horizontal="left" vertical="center" wrapText="1"/>
    </xf>
    <xf numFmtId="0" fontId="6" fillId="3" borderId="36" xfId="0" applyFont="1" applyFill="1" applyBorder="1" applyAlignment="1">
      <alignment horizontal="center" vertical="center" wrapText="1"/>
    </xf>
    <xf numFmtId="0" fontId="13" fillId="3" borderId="37" xfId="0" applyFont="1" applyFill="1" applyBorder="1" applyAlignment="1">
      <alignment vertical="center"/>
    </xf>
    <xf numFmtId="44" fontId="43" fillId="2" borderId="37" xfId="1" applyFont="1" applyFill="1" applyBorder="1" applyAlignment="1">
      <alignment horizontal="center"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0" fontId="6" fillId="3" borderId="37" xfId="0" applyFont="1" applyFill="1" applyBorder="1" applyAlignment="1">
      <alignment horizontal="center" vertical="center" wrapText="1"/>
    </xf>
    <xf numFmtId="0" fontId="6" fillId="3" borderId="37" xfId="1" applyNumberFormat="1" applyFont="1" applyFill="1" applyBorder="1" applyAlignment="1">
      <alignment horizontal="center" vertical="center" wrapText="1"/>
    </xf>
    <xf numFmtId="44" fontId="6" fillId="3" borderId="37" xfId="1" applyFont="1" applyFill="1" applyBorder="1" applyAlignment="1">
      <alignment horizontal="center" vertical="center" wrapText="1"/>
    </xf>
    <xf numFmtId="1" fontId="6" fillId="3" borderId="37" xfId="1" applyNumberFormat="1" applyFont="1" applyFill="1" applyBorder="1" applyAlignment="1">
      <alignment horizontal="center" vertical="center" wrapText="1"/>
    </xf>
    <xf numFmtId="1" fontId="6" fillId="3" borderId="37" xfId="0" applyNumberFormat="1" applyFont="1" applyFill="1" applyBorder="1" applyAlignment="1">
      <alignment horizontal="center" vertical="center" wrapText="1"/>
    </xf>
    <xf numFmtId="1" fontId="1" fillId="2" borderId="37" xfId="0" applyNumberFormat="1" applyFont="1" applyFill="1" applyBorder="1" applyAlignment="1">
      <alignment horizontal="center" vertical="center" wrapText="1"/>
    </xf>
    <xf numFmtId="164" fontId="1" fillId="2" borderId="37"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0" fillId="0" borderId="42" xfId="0" applyBorder="1" applyAlignment="1">
      <alignment horizontal="center" vertical="center"/>
    </xf>
    <xf numFmtId="164" fontId="6" fillId="12" borderId="32" xfId="0" applyNumberFormat="1" applyFont="1" applyFill="1" applyBorder="1" applyAlignment="1">
      <alignment horizontal="center" vertical="center" wrapText="1"/>
    </xf>
    <xf numFmtId="1" fontId="6" fillId="6" borderId="43" xfId="0" applyNumberFormat="1" applyFont="1" applyFill="1" applyBorder="1" applyAlignment="1">
      <alignment horizontal="center" vertical="center" wrapText="1"/>
    </xf>
    <xf numFmtId="1" fontId="1" fillId="2" borderId="43" xfId="0" applyNumberFormat="1" applyFont="1" applyFill="1" applyBorder="1" applyAlignment="1">
      <alignment horizontal="center" vertical="center" wrapText="1"/>
    </xf>
    <xf numFmtId="0" fontId="5" fillId="0" borderId="32" xfId="0" applyFont="1" applyBorder="1"/>
    <xf numFmtId="164" fontId="6" fillId="0" borderId="32" xfId="0" applyNumberFormat="1" applyFont="1" applyBorder="1" applyAlignment="1">
      <alignment vertical="center" wrapText="1"/>
    </xf>
    <xf numFmtId="49" fontId="5" fillId="9" borderId="27" xfId="0" applyNumberFormat="1" applyFont="1" applyFill="1" applyBorder="1" applyAlignment="1">
      <alignment horizontal="center" vertical="center" wrapText="1"/>
    </xf>
    <xf numFmtId="0" fontId="5" fillId="0" borderId="32" xfId="0" applyFont="1" applyBorder="1" applyAlignment="1">
      <alignment vertical="center"/>
    </xf>
    <xf numFmtId="1" fontId="6" fillId="6" borderId="37" xfId="0" applyNumberFormat="1" applyFont="1" applyFill="1" applyBorder="1" applyAlignment="1">
      <alignment horizontal="center" vertical="center" wrapText="1"/>
    </xf>
    <xf numFmtId="164" fontId="6" fillId="6" borderId="32" xfId="0" applyNumberFormat="1" applyFont="1" applyFill="1" applyBorder="1" applyAlignment="1">
      <alignment vertical="center" wrapText="1"/>
    </xf>
    <xf numFmtId="1" fontId="1" fillId="2" borderId="26" xfId="0" applyNumberFormat="1" applyFont="1" applyFill="1" applyBorder="1" applyAlignment="1">
      <alignment horizontal="center" vertical="center" wrapText="1"/>
    </xf>
    <xf numFmtId="164" fontId="5" fillId="4" borderId="26" xfId="0" applyNumberFormat="1" applyFont="1" applyFill="1" applyBorder="1" applyAlignment="1">
      <alignment vertical="center" wrapText="1"/>
    </xf>
    <xf numFmtId="164" fontId="5" fillId="4" borderId="28" xfId="0" applyNumberFormat="1" applyFont="1" applyFill="1" applyBorder="1" applyAlignment="1">
      <alignment vertical="center" wrapText="1"/>
    </xf>
    <xf numFmtId="164" fontId="4" fillId="0" borderId="16" xfId="0" applyNumberFormat="1" applyFont="1" applyBorder="1" applyAlignment="1">
      <alignment horizontal="center" vertical="center"/>
    </xf>
    <xf numFmtId="0" fontId="0" fillId="0" borderId="1" xfId="0" applyBorder="1" applyAlignment="1">
      <alignment horizontal="left" vertical="center" wrapText="1"/>
    </xf>
    <xf numFmtId="0" fontId="0" fillId="0" borderId="21" xfId="0" applyBorder="1" applyAlignment="1">
      <alignment horizontal="center" vertical="center"/>
    </xf>
    <xf numFmtId="0" fontId="0" fillId="7" borderId="44" xfId="0" applyFill="1" applyBorder="1" applyAlignment="1">
      <alignment horizontal="center" vertical="center"/>
    </xf>
    <xf numFmtId="164" fontId="1" fillId="2" borderId="45" xfId="0" applyNumberFormat="1" applyFont="1" applyFill="1" applyBorder="1" applyAlignment="1">
      <alignment horizontal="center" vertical="center" wrapText="1"/>
    </xf>
    <xf numFmtId="164" fontId="0" fillId="4" borderId="39" xfId="0" applyNumberFormat="1" applyFill="1" applyBorder="1" applyAlignment="1">
      <alignment horizontal="center" vertical="center"/>
    </xf>
    <xf numFmtId="0" fontId="0" fillId="0" borderId="39" xfId="0" applyBorder="1" applyAlignment="1">
      <alignment vertical="center"/>
    </xf>
    <xf numFmtId="0" fontId="4" fillId="0" borderId="20" xfId="0" applyFont="1" applyBorder="1" applyAlignment="1">
      <alignment vertical="center"/>
    </xf>
    <xf numFmtId="0" fontId="0" fillId="0" borderId="30" xfId="0" applyBorder="1" applyAlignment="1">
      <alignment horizontal="center" vertical="center"/>
    </xf>
    <xf numFmtId="1" fontId="3" fillId="0" borderId="30" xfId="1" applyNumberFormat="1" applyFont="1" applyFill="1" applyBorder="1" applyAlignment="1">
      <alignment horizontal="center" vertical="center" wrapText="1"/>
    </xf>
    <xf numFmtId="1" fontId="3" fillId="0" borderId="40" xfId="1" applyNumberFormat="1" applyFont="1" applyFill="1" applyBorder="1" applyAlignment="1">
      <alignment horizontal="center" vertical="center" wrapText="1"/>
    </xf>
    <xf numFmtId="164" fontId="0" fillId="4" borderId="29" xfId="0" applyNumberFormat="1" applyFill="1" applyBorder="1" applyAlignment="1">
      <alignment horizontal="center" vertical="center"/>
    </xf>
    <xf numFmtId="164" fontId="0" fillId="4" borderId="30" xfId="0" applyNumberFormat="1" applyFill="1" applyBorder="1" applyAlignment="1">
      <alignment horizontal="center" vertical="center"/>
    </xf>
    <xf numFmtId="0" fontId="0" fillId="0" borderId="41" xfId="0" applyBorder="1" applyAlignment="1">
      <alignment vertical="center"/>
    </xf>
    <xf numFmtId="0" fontId="0" fillId="0" borderId="30" xfId="0" applyBorder="1" applyAlignment="1">
      <alignment vertical="center"/>
    </xf>
    <xf numFmtId="164" fontId="0" fillId="4" borderId="19" xfId="0" applyNumberFormat="1" applyFill="1" applyBorder="1" applyAlignment="1">
      <alignment vertical="center"/>
    </xf>
    <xf numFmtId="0" fontId="5" fillId="9" borderId="39" xfId="0" applyFont="1" applyFill="1" applyBorder="1" applyAlignment="1">
      <alignment horizontal="center" vertical="center" wrapText="1"/>
    </xf>
    <xf numFmtId="0" fontId="29" fillId="0" borderId="0" xfId="0" applyFont="1" applyAlignment="1">
      <alignment vertical="center"/>
    </xf>
    <xf numFmtId="0" fontId="31" fillId="0" borderId="26" xfId="0" applyFont="1" applyBorder="1" applyAlignment="1">
      <alignment horizontal="center" vertical="center"/>
    </xf>
    <xf numFmtId="0" fontId="45" fillId="0" borderId="2" xfId="0" applyFont="1" applyBorder="1" applyAlignment="1">
      <alignment horizontal="center" vertical="center" wrapText="1"/>
    </xf>
    <xf numFmtId="0" fontId="31" fillId="0" borderId="28" xfId="0" applyFont="1" applyBorder="1" applyAlignment="1">
      <alignment horizontal="center" vertical="center"/>
    </xf>
    <xf numFmtId="0" fontId="45" fillId="0" borderId="40" xfId="0" applyFont="1" applyBorder="1" applyAlignment="1">
      <alignment horizontal="center" vertical="center" wrapText="1"/>
    </xf>
    <xf numFmtId="164" fontId="42" fillId="4" borderId="1" xfId="0" applyNumberFormat="1" applyFont="1" applyFill="1" applyBorder="1" applyAlignment="1">
      <alignment horizontal="center" vertical="center" wrapText="1"/>
    </xf>
    <xf numFmtId="164" fontId="42" fillId="4" borderId="2" xfId="0" applyNumberFormat="1" applyFont="1" applyFill="1" applyBorder="1" applyAlignment="1">
      <alignment horizontal="center" vertical="center" wrapText="1"/>
    </xf>
    <xf numFmtId="164" fontId="42" fillId="4" borderId="30" xfId="0" applyNumberFormat="1" applyFont="1" applyFill="1" applyBorder="1" applyAlignment="1">
      <alignment horizontal="center" vertical="center" wrapText="1"/>
    </xf>
    <xf numFmtId="164" fontId="42" fillId="4" borderId="40" xfId="0" applyNumberFormat="1" applyFont="1" applyFill="1" applyBorder="1" applyAlignment="1">
      <alignment horizontal="center" vertical="center" wrapText="1"/>
    </xf>
    <xf numFmtId="44" fontId="6" fillId="6" borderId="37" xfId="1" applyFont="1" applyFill="1" applyBorder="1" applyAlignment="1">
      <alignment horizontal="center" vertical="center" wrapText="1"/>
    </xf>
    <xf numFmtId="0" fontId="4" fillId="0" borderId="0" xfId="0" applyFont="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4" fillId="4" borderId="0" xfId="0" applyFont="1" applyFill="1" applyAlignment="1">
      <alignment horizontal="left" vertical="center" wrapText="1"/>
    </xf>
    <xf numFmtId="0" fontId="4"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4" fillId="10" borderId="0" xfId="0" applyFont="1" applyFill="1" applyAlignment="1">
      <alignment horizontal="left" vertical="center" wrapText="1"/>
    </xf>
    <xf numFmtId="0" fontId="0" fillId="13" borderId="0" xfId="0" applyFill="1" applyAlignment="1">
      <alignment horizontal="left" vertical="center" wrapText="1"/>
    </xf>
    <xf numFmtId="0" fontId="4" fillId="7" borderId="0" xfId="0" applyFont="1" applyFill="1" applyAlignment="1">
      <alignment horizontal="left" vertical="center" wrapText="1"/>
    </xf>
    <xf numFmtId="0" fontId="0" fillId="0" borderId="0" xfId="0"/>
    <xf numFmtId="0" fontId="4" fillId="0" borderId="0" xfId="0" applyFont="1" applyAlignment="1">
      <alignment horizontal="left" wrapText="1"/>
    </xf>
    <xf numFmtId="1" fontId="3" fillId="0" borderId="1"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1" fontId="3" fillId="0" borderId="6" xfId="1" applyNumberFormat="1" applyFont="1" applyFill="1" applyBorder="1" applyAlignment="1">
      <alignment horizontal="center" vertical="center" wrapText="1"/>
    </xf>
    <xf numFmtId="1" fontId="3" fillId="0" borderId="15" xfId="1" applyNumberFormat="1" applyFont="1" applyFill="1" applyBorder="1" applyAlignment="1">
      <alignment horizontal="center" vertical="center" wrapText="1"/>
    </xf>
    <xf numFmtId="44" fontId="0" fillId="0" borderId="1" xfId="1" applyFont="1" applyFill="1" applyBorder="1" applyAlignment="1">
      <alignment horizontal="center" vertical="center" wrapText="1"/>
    </xf>
    <xf numFmtId="44" fontId="0" fillId="0" borderId="6" xfId="1" applyFont="1" applyFill="1" applyBorder="1" applyAlignment="1">
      <alignment horizontal="center" vertical="center" wrapText="1"/>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6" fillId="3" borderId="37" xfId="0" applyFont="1" applyFill="1" applyBorder="1" applyAlignment="1">
      <alignment horizontal="center" vertical="center" wrapText="1"/>
    </xf>
    <xf numFmtId="44" fontId="0" fillId="0" borderId="30" xfId="1" applyFont="1" applyFill="1"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wrapText="1"/>
    </xf>
    <xf numFmtId="1" fontId="6" fillId="3" borderId="37" xfId="1" applyNumberFormat="1" applyFont="1" applyFill="1" applyBorder="1" applyAlignment="1">
      <alignment horizontal="center" vertical="center" wrapText="1"/>
    </xf>
    <xf numFmtId="0" fontId="34" fillId="2" borderId="0" xfId="0" applyFont="1" applyFill="1" applyAlignment="1">
      <alignment horizontal="left" vertical="center" wrapText="1"/>
    </xf>
    <xf numFmtId="0" fontId="0" fillId="0" borderId="6" xfId="0" applyBorder="1" applyAlignment="1">
      <alignment horizontal="center" vertical="center" wrapText="1"/>
    </xf>
    <xf numFmtId="0" fontId="23" fillId="4" borderId="1" xfId="0" applyFont="1" applyFill="1" applyBorder="1" applyAlignment="1">
      <alignment horizontal="center" vertical="center" wrapText="1"/>
    </xf>
    <xf numFmtId="0" fontId="34" fillId="2" borderId="1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0" fillId="0" borderId="0" xfId="0" applyAlignment="1">
      <alignment horizontal="center" wrapText="1"/>
    </xf>
    <xf numFmtId="0" fontId="0" fillId="0" borderId="0" xfId="0" applyAlignment="1">
      <alignment horizontal="left"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38" fillId="0" borderId="0" xfId="0" applyFont="1" applyAlignment="1">
      <alignment horizontal="justify" vertical="center" wrapText="1"/>
    </xf>
    <xf numFmtId="0" fontId="42" fillId="0" borderId="0" xfId="0" applyFont="1" applyAlignment="1">
      <alignment horizontal="left" vertical="center" wrapText="1"/>
    </xf>
    <xf numFmtId="164" fontId="23" fillId="0" borderId="10" xfId="0" applyNumberFormat="1" applyFont="1" applyBorder="1" applyAlignment="1">
      <alignment horizontal="right" vertical="center" wrapText="1"/>
    </xf>
    <xf numFmtId="164" fontId="23" fillId="0" borderId="11" xfId="0" applyNumberFormat="1" applyFont="1" applyBorder="1" applyAlignment="1">
      <alignment horizontal="right" vertical="center" wrapText="1"/>
    </xf>
    <xf numFmtId="164" fontId="23" fillId="0" borderId="12" xfId="0" applyNumberFormat="1" applyFont="1" applyBorder="1" applyAlignment="1">
      <alignment horizontal="right" vertical="center" wrapText="1"/>
    </xf>
    <xf numFmtId="0" fontId="6" fillId="11" borderId="23" xfId="0" applyFont="1" applyFill="1" applyBorder="1" applyAlignment="1">
      <alignment horizontal="center" vertical="center"/>
    </xf>
    <xf numFmtId="0" fontId="6" fillId="11" borderId="24" xfId="0" applyFont="1" applyFill="1" applyBorder="1" applyAlignment="1">
      <alignment horizontal="center" vertical="center"/>
    </xf>
    <xf numFmtId="0" fontId="6" fillId="11" borderId="25" xfId="0" applyFont="1" applyFill="1" applyBorder="1" applyAlignment="1">
      <alignment horizontal="center" vertical="center"/>
    </xf>
    <xf numFmtId="164" fontId="6" fillId="0" borderId="18" xfId="0" applyNumberFormat="1" applyFont="1" applyBorder="1" applyAlignment="1">
      <alignment horizontal="right" vertical="center" wrapText="1"/>
    </xf>
    <xf numFmtId="164" fontId="6" fillId="0" borderId="11" xfId="0" applyNumberFormat="1" applyFont="1" applyBorder="1" applyAlignment="1">
      <alignment horizontal="right" vertical="center" wrapText="1"/>
    </xf>
    <xf numFmtId="164" fontId="6" fillId="0" borderId="12" xfId="0" applyNumberFormat="1" applyFont="1" applyBorder="1" applyAlignment="1">
      <alignment horizontal="right" vertical="center" wrapText="1"/>
    </xf>
    <xf numFmtId="0" fontId="23" fillId="0" borderId="1" xfId="0" applyFont="1" applyBorder="1" applyAlignment="1">
      <alignment horizontal="center" vertical="center" wrapText="1"/>
    </xf>
    <xf numFmtId="0" fontId="23" fillId="3" borderId="1" xfId="0"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49" fontId="5" fillId="9" borderId="39" xfId="0" applyNumberFormat="1" applyFont="1" applyFill="1" applyBorder="1" applyAlignment="1">
      <alignment horizontal="left" vertical="center" wrapText="1"/>
    </xf>
    <xf numFmtId="49" fontId="5" fillId="9" borderId="30" xfId="0" applyNumberFormat="1" applyFont="1" applyFill="1" applyBorder="1" applyAlignment="1">
      <alignment horizontal="left" vertical="center" wrapText="1"/>
    </xf>
    <xf numFmtId="49" fontId="5" fillId="9" borderId="41" xfId="0" applyNumberFormat="1" applyFont="1" applyFill="1" applyBorder="1" applyAlignment="1">
      <alignment horizontal="left" vertical="center" wrapText="1"/>
    </xf>
    <xf numFmtId="164" fontId="23" fillId="0" borderId="44" xfId="0" applyNumberFormat="1" applyFont="1" applyBorder="1" applyAlignment="1">
      <alignment horizontal="right" vertical="center" wrapText="1"/>
    </xf>
    <xf numFmtId="164" fontId="23" fillId="0" borderId="20" xfId="0" applyNumberFormat="1" applyFont="1" applyBorder="1" applyAlignment="1">
      <alignment horizontal="right" vertical="center" wrapText="1"/>
    </xf>
    <xf numFmtId="164" fontId="23" fillId="0" borderId="32" xfId="0" applyNumberFormat="1" applyFont="1" applyBorder="1" applyAlignment="1">
      <alignment horizontal="right" vertical="center" wrapText="1"/>
    </xf>
    <xf numFmtId="1" fontId="43" fillId="2" borderId="38" xfId="1" applyNumberFormat="1" applyFont="1" applyFill="1" applyBorder="1" applyAlignment="1">
      <alignment horizontal="center" vertical="center"/>
    </xf>
    <xf numFmtId="1" fontId="43" fillId="2" borderId="24" xfId="1" applyNumberFormat="1" applyFont="1" applyFill="1" applyBorder="1" applyAlignment="1">
      <alignment horizontal="center" vertical="center"/>
    </xf>
    <xf numFmtId="1" fontId="43" fillId="2" borderId="25" xfId="1" applyNumberFormat="1"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164" fontId="23" fillId="0" borderId="18" xfId="0" applyNumberFormat="1" applyFont="1" applyBorder="1" applyAlignment="1">
      <alignment horizontal="right" vertical="center" wrapText="1"/>
    </xf>
  </cellXfs>
  <cellStyles count="3">
    <cellStyle name="Currency 2" xfId="1" xr:uid="{1CE8AAB5-24CF-4A09-93D7-96133CC70D07}"/>
    <cellStyle name="Normal" xfId="0" builtinId="0"/>
    <cellStyle name="Title 2" xfId="2" xr:uid="{3B0AAE05-BDBF-4FD0-9F5A-AF65869EBDD0}"/>
  </cellStyles>
  <dxfs count="0"/>
  <tableStyles count="0" defaultTableStyle="TableStyleMedium2" defaultPivotStyle="PivotStyleLight16"/>
  <colors>
    <mruColors>
      <color rgb="FFF7C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20864</xdr:colOff>
      <xdr:row>0</xdr:row>
      <xdr:rowOff>152400</xdr:rowOff>
    </xdr:to>
    <xdr:pic>
      <xdr:nvPicPr>
        <xdr:cNvPr id="2" name="Picture 1" descr="UKSBS-HEX-RB.png">
          <a:extLst>
            <a:ext uri="{FF2B5EF4-FFF2-40B4-BE49-F238E27FC236}">
              <a16:creationId xmlns:a16="http://schemas.microsoft.com/office/drawing/2014/main" id="{3E2C6BAF-6F6E-4762-9C5F-9ED47479EC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0" y="15240"/>
          <a:ext cx="13244"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363008</xdr:colOff>
      <xdr:row>0</xdr:row>
      <xdr:rowOff>45509</xdr:rowOff>
    </xdr:from>
    <xdr:to>
      <xdr:col>19</xdr:col>
      <xdr:colOff>500850</xdr:colOff>
      <xdr:row>0</xdr:row>
      <xdr:rowOff>502465</xdr:rowOff>
    </xdr:to>
    <xdr:pic>
      <xdr:nvPicPr>
        <xdr:cNvPr id="3" name="Picture 2" descr="image005">
          <a:extLst>
            <a:ext uri="{FF2B5EF4-FFF2-40B4-BE49-F238E27FC236}">
              <a16:creationId xmlns:a16="http://schemas.microsoft.com/office/drawing/2014/main" id="{A833D9DC-7533-4F6D-A057-9FC45C148E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3398" y="47414"/>
          <a:ext cx="8592232" cy="456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134664</xdr:colOff>
      <xdr:row>0</xdr:row>
      <xdr:rowOff>73025</xdr:rowOff>
    </xdr:from>
    <xdr:to>
      <xdr:col>22</xdr:col>
      <xdr:colOff>551622</xdr:colOff>
      <xdr:row>1</xdr:row>
      <xdr:rowOff>2890</xdr:rowOff>
    </xdr:to>
    <xdr:pic>
      <xdr:nvPicPr>
        <xdr:cNvPr id="4" name="Picture 1">
          <a:extLst>
            <a:ext uri="{FF2B5EF4-FFF2-40B4-BE49-F238E27FC236}">
              <a16:creationId xmlns:a16="http://schemas.microsoft.com/office/drawing/2014/main" id="{7D97A8D0-5C63-478B-92F5-8B2C3C1EB2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13329" y="73025"/>
          <a:ext cx="1647587" cy="476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254000</xdr:colOff>
      <xdr:row>1</xdr:row>
      <xdr:rowOff>74084</xdr:rowOff>
    </xdr:from>
    <xdr:to>
      <xdr:col>22</xdr:col>
      <xdr:colOff>364916</xdr:colOff>
      <xdr:row>2</xdr:row>
      <xdr:rowOff>401956</xdr:rowOff>
    </xdr:to>
    <xdr:pic>
      <xdr:nvPicPr>
        <xdr:cNvPr id="5" name="Picture 4">
          <a:extLst>
            <a:ext uri="{FF2B5EF4-FFF2-40B4-BE49-F238E27FC236}">
              <a16:creationId xmlns:a16="http://schemas.microsoft.com/office/drawing/2014/main" id="{EC7D15A3-221A-4BF9-AD80-16263E3C44C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32665" y="626534"/>
          <a:ext cx="1339640" cy="51456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kri-my.sharepoint.com/personal/kate_richardson_ukri_org/Documents/Documents/SHARED/02%20Contracts/UKRI-2090_BGS%20Waste%202022-2026/ITT_Tender%20Docs/UKRI-2090_Appendix%20B-Price%20Schedule_Integrated%20Domestic%20Waste_BGS.xlsx" TargetMode="External"/><Relationship Id="rId2" Type="http://schemas.microsoft.com/office/2019/04/relationships/externalLinkLongPath" Target="/personal/kate_richardson_ukri_org/Documents/Documents/SHARED/02%20Contracts/UKRI-2090_BGS%20Waste%202022-2026/ITT_Tender%20Docs/UKRI-2090_Appendix%20B-Price%20Schedule_Integrated%20Domestic%20Waste_BGS.xlsx?42FEAD16" TargetMode="External"/><Relationship Id="rId1" Type="http://schemas.openxmlformats.org/officeDocument/2006/relationships/externalLinkPath" Target="file:///\\42FEAD16\UKRI-2090_Appendix%20B-Price%20Schedule_Integrated%20Domestic%20Waste_B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 to Tenderers"/>
      <sheetName val="Cost Model"/>
    </sheetNames>
    <sheetDataSet>
      <sheetData sheetId="0"/>
      <sheetData sheetId="1">
        <row r="1">
          <cell r="A1" t="str">
            <v>Appendix B: Pricing Schedule</v>
          </cell>
        </row>
        <row r="4">
          <cell r="B4" t="str">
            <v>Integrated Domestic Waste Management &amp; Minimisation Contract_BGS Keyworth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707-F62F-4716-A73C-0703D4B65B07}">
  <sheetPr>
    <tabColor rgb="FFFFFF00"/>
  </sheetPr>
  <dimension ref="B1:R53"/>
  <sheetViews>
    <sheetView showGridLines="0" topLeftCell="A3" zoomScale="90" zoomScaleNormal="90" workbookViewId="0">
      <selection activeCell="B12" sqref="B12:Q12"/>
    </sheetView>
  </sheetViews>
  <sheetFormatPr defaultRowHeight="14.4" x14ac:dyDescent="0.3"/>
  <cols>
    <col min="1" max="1" width="1.33203125" customWidth="1"/>
    <col min="5" max="5" width="26" customWidth="1"/>
    <col min="17" max="17" width="16.5546875" customWidth="1"/>
    <col min="18" max="18" width="28.6640625" customWidth="1"/>
  </cols>
  <sheetData>
    <row r="1" spans="2:18" s="13" customFormat="1" ht="44.25" customHeight="1" x14ac:dyDescent="0.25">
      <c r="B1" s="12" t="str">
        <f>'[1]Cost Model'!A1</f>
        <v>Appendix B: Pricing Schedule</v>
      </c>
      <c r="E1" s="21"/>
      <c r="I1" s="14"/>
      <c r="J1" s="14"/>
      <c r="K1" s="14"/>
      <c r="L1" s="14"/>
      <c r="M1" s="22"/>
    </row>
    <row r="2" spans="2:18" s="13" customFormat="1" thickBot="1" x14ac:dyDescent="0.3">
      <c r="I2" s="14"/>
      <c r="J2" s="14"/>
      <c r="K2" s="14"/>
      <c r="L2" s="14"/>
    </row>
    <row r="3" spans="2:18" s="13" customFormat="1" ht="33" customHeight="1" thickBot="1" x14ac:dyDescent="0.3">
      <c r="B3" s="191" t="s">
        <v>1</v>
      </c>
      <c r="C3" s="192"/>
      <c r="D3" s="193"/>
      <c r="E3" s="194" t="str">
        <f>'Cost Model'!C3</f>
        <v>UKRI-5294</v>
      </c>
      <c r="F3" s="195"/>
      <c r="G3" s="195"/>
      <c r="H3" s="196"/>
      <c r="I3" s="23"/>
      <c r="J3" s="23"/>
      <c r="K3" s="15"/>
      <c r="L3" s="15"/>
      <c r="O3" s="16"/>
    </row>
    <row r="4" spans="2:18" s="13" customFormat="1" ht="56.7" customHeight="1" thickBot="1" x14ac:dyDescent="0.3">
      <c r="B4" s="197" t="s">
        <v>2</v>
      </c>
      <c r="C4" s="198"/>
      <c r="D4" s="199"/>
      <c r="E4" s="194" t="str">
        <f>'[1]Cost Model'!B4</f>
        <v>Integrated Domestic Waste Management &amp; Minimisation Contract_BGS Keyworth</v>
      </c>
      <c r="F4" s="195"/>
      <c r="G4" s="195"/>
      <c r="H4" s="196"/>
      <c r="I4" s="23"/>
      <c r="J4" s="23"/>
      <c r="K4" s="15"/>
      <c r="L4" s="15"/>
    </row>
    <row r="6" spans="2:18" s="17" customFormat="1" ht="43.95" customHeight="1" x14ac:dyDescent="0.3">
      <c r="B6" s="200" t="s">
        <v>262</v>
      </c>
      <c r="C6" s="200"/>
      <c r="D6" s="200"/>
      <c r="E6" s="200"/>
      <c r="F6" s="200"/>
      <c r="G6" s="200"/>
      <c r="H6" s="200"/>
      <c r="I6" s="200"/>
      <c r="J6" s="200"/>
      <c r="K6" s="200"/>
      <c r="L6" s="200"/>
      <c r="M6" s="200"/>
      <c r="N6" s="200"/>
      <c r="O6" s="200"/>
      <c r="P6" s="200"/>
      <c r="Q6" s="200"/>
      <c r="R6" s="200"/>
    </row>
    <row r="7" spans="2:18" s="17" customFormat="1" ht="36" customHeight="1" x14ac:dyDescent="0.3">
      <c r="B7" s="206" t="s">
        <v>258</v>
      </c>
      <c r="C7" s="206"/>
      <c r="D7" s="206"/>
      <c r="E7" s="206"/>
      <c r="F7" s="206"/>
      <c r="G7" s="206"/>
      <c r="H7" s="206"/>
      <c r="I7" s="206"/>
      <c r="J7" s="206"/>
      <c r="K7" s="206"/>
      <c r="L7" s="206"/>
      <c r="M7" s="206"/>
      <c r="N7" s="206"/>
      <c r="O7" s="206"/>
      <c r="P7" s="206"/>
      <c r="Q7" s="206"/>
      <c r="R7" s="206"/>
    </row>
    <row r="8" spans="2:18" s="17" customFormat="1" ht="22.95" customHeight="1" x14ac:dyDescent="0.3">
      <c r="B8" s="53" t="s">
        <v>213</v>
      </c>
      <c r="C8" s="54"/>
      <c r="D8" s="54"/>
      <c r="E8" s="54"/>
      <c r="F8" s="54"/>
      <c r="G8" s="54"/>
      <c r="H8" s="54"/>
      <c r="I8" s="54"/>
      <c r="J8" s="54"/>
      <c r="K8" s="54"/>
      <c r="L8" s="54"/>
      <c r="M8" s="54"/>
      <c r="N8" s="54"/>
      <c r="O8" s="54"/>
      <c r="P8" s="54"/>
      <c r="Q8" s="54"/>
      <c r="R8" s="54"/>
    </row>
    <row r="9" spans="2:18" s="17" customFormat="1" ht="22.95" customHeight="1" x14ac:dyDescent="0.3">
      <c r="B9" s="28" t="s">
        <v>259</v>
      </c>
      <c r="C9" s="29"/>
      <c r="D9" s="29"/>
      <c r="E9" s="29"/>
      <c r="F9" s="29"/>
      <c r="G9" s="29"/>
      <c r="H9" s="29"/>
      <c r="I9" s="29"/>
      <c r="J9" s="29"/>
      <c r="K9" s="29"/>
      <c r="L9" s="29"/>
      <c r="M9" s="29"/>
      <c r="N9" s="29"/>
      <c r="O9" s="29"/>
      <c r="P9" s="29"/>
      <c r="Q9" s="29"/>
      <c r="R9" s="29"/>
    </row>
    <row r="10" spans="2:18" s="17" customFormat="1" ht="37.200000000000003" customHeight="1" x14ac:dyDescent="0.3">
      <c r="B10" s="205" t="s">
        <v>260</v>
      </c>
      <c r="C10" s="205"/>
      <c r="D10" s="205"/>
      <c r="E10" s="205"/>
      <c r="F10" s="205"/>
      <c r="G10" s="205"/>
      <c r="H10" s="205"/>
      <c r="I10" s="205"/>
      <c r="J10" s="205"/>
      <c r="K10" s="205"/>
      <c r="L10" s="205"/>
      <c r="M10" s="205"/>
      <c r="N10" s="205"/>
      <c r="O10" s="205"/>
      <c r="P10" s="205"/>
      <c r="Q10" s="205"/>
      <c r="R10" s="205"/>
    </row>
    <row r="11" spans="2:18" s="17" customFormat="1" ht="73.95" customHeight="1" x14ac:dyDescent="0.3">
      <c r="B11" s="201" t="s">
        <v>261</v>
      </c>
      <c r="C11" s="201"/>
      <c r="D11" s="201"/>
      <c r="E11" s="201"/>
      <c r="F11" s="201"/>
      <c r="G11" s="201"/>
      <c r="H11" s="201"/>
      <c r="I11" s="201"/>
      <c r="J11" s="201"/>
      <c r="K11" s="201"/>
      <c r="L11" s="201"/>
      <c r="M11" s="201"/>
      <c r="N11" s="201"/>
      <c r="O11" s="201"/>
      <c r="P11" s="201"/>
      <c r="Q11" s="201"/>
      <c r="R11" s="18"/>
    </row>
    <row r="12" spans="2:18" s="17" customFormat="1" ht="62.4" customHeight="1" x14ac:dyDescent="0.3">
      <c r="B12" s="202" t="s">
        <v>207</v>
      </c>
      <c r="C12" s="202"/>
      <c r="D12" s="202"/>
      <c r="E12" s="202"/>
      <c r="F12" s="202"/>
      <c r="G12" s="202"/>
      <c r="H12" s="202"/>
      <c r="I12" s="202"/>
      <c r="J12" s="202"/>
      <c r="K12" s="202"/>
      <c r="L12" s="202"/>
      <c r="M12" s="202"/>
      <c r="N12" s="202"/>
      <c r="O12" s="202"/>
      <c r="P12" s="202"/>
      <c r="Q12" s="202"/>
      <c r="R12" s="18"/>
    </row>
    <row r="13" spans="2:18" s="17" customFormat="1" ht="29.4" customHeight="1" x14ac:dyDescent="0.3">
      <c r="B13" s="190" t="s">
        <v>126</v>
      </c>
      <c r="C13" s="190"/>
      <c r="D13" s="190"/>
      <c r="E13" s="190"/>
      <c r="F13" s="190"/>
      <c r="G13" s="190"/>
      <c r="H13" s="190"/>
      <c r="I13" s="190"/>
      <c r="J13" s="190"/>
      <c r="K13" s="190"/>
      <c r="L13" s="190"/>
      <c r="M13" s="190"/>
      <c r="N13" s="190"/>
      <c r="O13" s="190"/>
      <c r="P13" s="190"/>
      <c r="Q13" s="190"/>
      <c r="R13" s="190"/>
    </row>
    <row r="14" spans="2:18" s="17" customFormat="1" ht="137.69999999999999" customHeight="1" x14ac:dyDescent="0.3">
      <c r="B14" s="190" t="s">
        <v>145</v>
      </c>
      <c r="C14" s="190"/>
      <c r="D14" s="190"/>
      <c r="E14" s="190"/>
      <c r="F14" s="190"/>
      <c r="G14" s="190"/>
      <c r="H14" s="190"/>
      <c r="I14" s="190"/>
      <c r="J14" s="190"/>
      <c r="K14" s="190"/>
      <c r="L14" s="190"/>
      <c r="M14" s="190"/>
      <c r="N14" s="190"/>
      <c r="O14" s="190"/>
      <c r="P14" s="190"/>
      <c r="Q14" s="190"/>
      <c r="R14" s="190"/>
    </row>
    <row r="15" spans="2:18" s="17" customFormat="1" ht="28.95" customHeight="1" x14ac:dyDescent="0.3">
      <c r="B15" s="190" t="s">
        <v>137</v>
      </c>
      <c r="C15" s="190"/>
      <c r="D15" s="190"/>
      <c r="E15" s="190"/>
      <c r="F15" s="190"/>
      <c r="G15" s="190"/>
      <c r="H15" s="190"/>
      <c r="I15" s="190"/>
      <c r="J15" s="190"/>
      <c r="K15" s="190"/>
      <c r="L15" s="190"/>
      <c r="M15" s="190"/>
      <c r="N15" s="190"/>
      <c r="O15" s="190"/>
      <c r="P15" s="190"/>
      <c r="Q15" s="190"/>
      <c r="R15" s="190"/>
    </row>
    <row r="16" spans="2:18" s="17" customFormat="1" ht="39.6" customHeight="1" x14ac:dyDescent="0.3">
      <c r="B16" s="204"/>
      <c r="C16" s="204"/>
      <c r="D16" s="204"/>
      <c r="E16" s="204"/>
      <c r="F16" s="204"/>
      <c r="G16" s="204"/>
      <c r="H16" s="204"/>
      <c r="I16" s="204"/>
      <c r="J16" s="204"/>
      <c r="K16" s="204"/>
      <c r="L16" s="204"/>
      <c r="M16" s="204"/>
      <c r="N16" s="204"/>
      <c r="O16" s="204"/>
      <c r="P16" s="204"/>
      <c r="Q16" s="204"/>
      <c r="R16" s="204"/>
    </row>
    <row r="17" spans="2:18" s="17" customFormat="1" ht="55.95" customHeight="1" x14ac:dyDescent="0.3">
      <c r="B17" s="203" t="s">
        <v>210</v>
      </c>
      <c r="C17" s="203"/>
      <c r="D17" s="203"/>
      <c r="E17" s="203"/>
      <c r="F17" s="203"/>
      <c r="G17" s="203"/>
      <c r="H17" s="203"/>
      <c r="I17" s="203"/>
      <c r="J17" s="203"/>
      <c r="K17" s="203"/>
      <c r="L17" s="203"/>
      <c r="M17" s="203"/>
      <c r="N17" s="203"/>
      <c r="O17" s="203"/>
      <c r="P17" s="203"/>
      <c r="Q17" s="203"/>
      <c r="R17" s="203"/>
    </row>
    <row r="18" spans="2:18" s="17" customFormat="1" ht="34.5" customHeight="1" x14ac:dyDescent="0.3">
      <c r="B18" s="190" t="s">
        <v>208</v>
      </c>
      <c r="C18" s="190"/>
      <c r="D18" s="190"/>
      <c r="E18" s="190"/>
      <c r="F18" s="190"/>
      <c r="G18" s="190"/>
      <c r="H18" s="190"/>
      <c r="I18" s="190"/>
      <c r="J18" s="190"/>
      <c r="K18" s="190"/>
      <c r="L18" s="190"/>
      <c r="M18" s="190"/>
      <c r="N18" s="190"/>
      <c r="O18" s="190"/>
      <c r="P18" s="190"/>
      <c r="Q18" s="190"/>
      <c r="R18" s="190"/>
    </row>
    <row r="19" spans="2:18" s="17" customFormat="1" ht="34.5" customHeight="1" x14ac:dyDescent="0.3">
      <c r="B19" s="190" t="s">
        <v>138</v>
      </c>
      <c r="C19" s="190"/>
      <c r="D19" s="190"/>
      <c r="E19" s="190"/>
      <c r="F19" s="190"/>
      <c r="G19" s="190"/>
      <c r="H19" s="190"/>
      <c r="I19" s="190"/>
      <c r="J19" s="190"/>
      <c r="K19" s="190"/>
      <c r="L19" s="190"/>
      <c r="M19" s="190"/>
      <c r="N19" s="190"/>
      <c r="O19" s="190"/>
      <c r="P19" s="190"/>
      <c r="Q19" s="190"/>
      <c r="R19" s="190"/>
    </row>
    <row r="20" spans="2:18" s="17" customFormat="1" ht="33" customHeight="1" x14ac:dyDescent="0.3">
      <c r="B20" s="190" t="s">
        <v>139</v>
      </c>
      <c r="C20" s="190"/>
      <c r="D20" s="190"/>
      <c r="E20" s="190"/>
      <c r="F20" s="190"/>
      <c r="G20" s="190"/>
      <c r="H20" s="190"/>
      <c r="I20" s="190"/>
      <c r="J20" s="190"/>
      <c r="K20" s="190"/>
      <c r="L20" s="190"/>
      <c r="M20" s="190"/>
      <c r="N20" s="190"/>
      <c r="O20" s="190"/>
      <c r="P20" s="190"/>
      <c r="Q20" s="190"/>
      <c r="R20" s="190"/>
    </row>
    <row r="21" spans="2:18" s="17" customFormat="1" ht="22.2" customHeight="1" x14ac:dyDescent="0.3">
      <c r="B21" s="208" t="s">
        <v>209</v>
      </c>
      <c r="C21" s="208"/>
      <c r="D21" s="208"/>
      <c r="E21" s="208"/>
      <c r="F21" s="208"/>
      <c r="G21" s="208"/>
      <c r="H21" s="208"/>
      <c r="I21" s="208"/>
      <c r="J21" s="208"/>
      <c r="K21" s="208"/>
      <c r="L21" s="208"/>
      <c r="M21" s="208"/>
      <c r="N21" s="208"/>
      <c r="O21" s="208"/>
      <c r="P21" s="208"/>
      <c r="Q21" s="208"/>
      <c r="R21" s="208"/>
    </row>
    <row r="22" spans="2:18" ht="25.2" customHeight="1" x14ac:dyDescent="0.3">
      <c r="B22" s="206" t="s">
        <v>136</v>
      </c>
      <c r="C22" s="206"/>
      <c r="D22" s="206"/>
      <c r="E22" s="206"/>
      <c r="F22" s="206"/>
      <c r="G22" s="206"/>
      <c r="H22" s="206"/>
      <c r="I22" s="206"/>
      <c r="J22" s="206"/>
      <c r="K22" s="206"/>
      <c r="L22" s="206"/>
      <c r="M22" s="206"/>
      <c r="N22" s="206"/>
      <c r="O22" s="206"/>
      <c r="P22" s="206"/>
      <c r="Q22" s="206"/>
      <c r="R22" s="206"/>
    </row>
    <row r="23" spans="2:18" x14ac:dyDescent="0.3">
      <c r="B23" s="207"/>
      <c r="C23" s="207"/>
      <c r="D23" s="207"/>
      <c r="E23" s="207"/>
      <c r="F23" s="207"/>
      <c r="G23" s="207"/>
      <c r="H23" s="207"/>
      <c r="I23" s="207"/>
      <c r="J23" s="207"/>
      <c r="K23" s="207"/>
      <c r="L23" s="207"/>
      <c r="M23" s="207"/>
      <c r="N23" s="207"/>
      <c r="O23" s="207"/>
      <c r="P23" s="207"/>
      <c r="Q23" s="207"/>
      <c r="R23" s="207"/>
    </row>
    <row r="24" spans="2:18" x14ac:dyDescent="0.3">
      <c r="B24" s="207"/>
      <c r="C24" s="207"/>
      <c r="D24" s="207"/>
      <c r="E24" s="207"/>
      <c r="F24" s="207"/>
      <c r="G24" s="207"/>
      <c r="H24" s="207"/>
      <c r="I24" s="207"/>
      <c r="J24" s="207"/>
      <c r="K24" s="207"/>
      <c r="L24" s="207"/>
      <c r="M24" s="207"/>
      <c r="N24" s="207"/>
      <c r="O24" s="207"/>
      <c r="P24" s="207"/>
      <c r="Q24" s="207"/>
      <c r="R24" s="207"/>
    </row>
    <row r="25" spans="2:18" x14ac:dyDescent="0.3">
      <c r="B25" s="207"/>
      <c r="C25" s="207"/>
      <c r="D25" s="207"/>
      <c r="E25" s="207"/>
      <c r="F25" s="207"/>
      <c r="G25" s="207"/>
      <c r="H25" s="207"/>
      <c r="I25" s="207"/>
      <c r="J25" s="207"/>
      <c r="K25" s="207"/>
      <c r="L25" s="207"/>
      <c r="M25" s="207"/>
      <c r="N25" s="207"/>
      <c r="O25" s="207"/>
      <c r="P25" s="207"/>
      <c r="Q25" s="207"/>
      <c r="R25" s="207"/>
    </row>
    <row r="26" spans="2:18" x14ac:dyDescent="0.3">
      <c r="B26" s="207"/>
      <c r="C26" s="207"/>
      <c r="D26" s="207"/>
      <c r="E26" s="207"/>
      <c r="F26" s="207"/>
      <c r="G26" s="207"/>
      <c r="H26" s="207"/>
      <c r="I26" s="207"/>
      <c r="J26" s="207"/>
      <c r="K26" s="207"/>
      <c r="L26" s="207"/>
      <c r="M26" s="207"/>
      <c r="N26" s="207"/>
      <c r="O26" s="207"/>
      <c r="P26" s="207"/>
      <c r="Q26" s="207"/>
      <c r="R26" s="207"/>
    </row>
    <row r="27" spans="2:18" x14ac:dyDescent="0.3">
      <c r="B27" s="207"/>
      <c r="C27" s="207"/>
      <c r="D27" s="207"/>
      <c r="E27" s="207"/>
      <c r="F27" s="207"/>
      <c r="G27" s="207"/>
      <c r="H27" s="207"/>
      <c r="I27" s="207"/>
      <c r="J27" s="207"/>
      <c r="K27" s="207"/>
      <c r="L27" s="207"/>
      <c r="M27" s="207"/>
      <c r="N27" s="207"/>
      <c r="O27" s="207"/>
      <c r="P27" s="207"/>
      <c r="Q27" s="207"/>
      <c r="R27" s="207"/>
    </row>
    <row r="28" spans="2:18" x14ac:dyDescent="0.3">
      <c r="B28" s="207"/>
      <c r="C28" s="207"/>
      <c r="D28" s="207"/>
      <c r="E28" s="207"/>
      <c r="F28" s="207"/>
      <c r="G28" s="207"/>
      <c r="H28" s="207"/>
      <c r="I28" s="207"/>
      <c r="J28" s="207"/>
      <c r="K28" s="207"/>
      <c r="L28" s="207"/>
      <c r="M28" s="207"/>
      <c r="N28" s="207"/>
      <c r="O28" s="207"/>
      <c r="P28" s="207"/>
      <c r="Q28" s="207"/>
      <c r="R28" s="207"/>
    </row>
    <row r="29" spans="2:18" x14ac:dyDescent="0.3">
      <c r="B29" s="207"/>
      <c r="C29" s="207"/>
      <c r="D29" s="207"/>
      <c r="E29" s="207"/>
      <c r="F29" s="207"/>
      <c r="G29" s="207"/>
      <c r="H29" s="207"/>
      <c r="I29" s="207"/>
      <c r="J29" s="207"/>
      <c r="K29" s="207"/>
      <c r="L29" s="207"/>
      <c r="M29" s="207"/>
      <c r="N29" s="207"/>
      <c r="O29" s="207"/>
      <c r="P29" s="207"/>
      <c r="Q29" s="207"/>
      <c r="R29" s="207"/>
    </row>
    <row r="30" spans="2:18" x14ac:dyDescent="0.3">
      <c r="B30" s="207"/>
      <c r="C30" s="207"/>
      <c r="D30" s="207"/>
      <c r="E30" s="207"/>
      <c r="F30" s="207"/>
      <c r="G30" s="207"/>
      <c r="H30" s="207"/>
      <c r="I30" s="207"/>
      <c r="J30" s="207"/>
      <c r="K30" s="207"/>
      <c r="L30" s="207"/>
      <c r="M30" s="207"/>
      <c r="N30" s="207"/>
      <c r="O30" s="207"/>
      <c r="P30" s="207"/>
      <c r="Q30" s="207"/>
      <c r="R30" s="207"/>
    </row>
    <row r="31" spans="2:18" x14ac:dyDescent="0.3">
      <c r="B31" s="207"/>
      <c r="C31" s="207"/>
      <c r="D31" s="207"/>
      <c r="E31" s="207"/>
      <c r="F31" s="207"/>
      <c r="G31" s="207"/>
      <c r="H31" s="207"/>
      <c r="I31" s="207"/>
      <c r="J31" s="207"/>
      <c r="K31" s="207"/>
      <c r="L31" s="207"/>
      <c r="M31" s="207"/>
      <c r="N31" s="207"/>
      <c r="O31" s="207"/>
      <c r="P31" s="207"/>
      <c r="Q31" s="207"/>
      <c r="R31" s="207"/>
    </row>
    <row r="32" spans="2:18" x14ac:dyDescent="0.3">
      <c r="B32" s="207"/>
      <c r="C32" s="207"/>
      <c r="D32" s="207"/>
      <c r="E32" s="207"/>
      <c r="F32" s="207"/>
      <c r="G32" s="207"/>
      <c r="H32" s="207"/>
      <c r="I32" s="207"/>
      <c r="J32" s="207"/>
      <c r="K32" s="207"/>
      <c r="L32" s="207"/>
      <c r="M32" s="207"/>
      <c r="N32" s="207"/>
      <c r="O32" s="207"/>
      <c r="P32" s="207"/>
      <c r="Q32" s="207"/>
      <c r="R32" s="207"/>
    </row>
    <row r="33" spans="2:18" x14ac:dyDescent="0.3">
      <c r="B33" s="207"/>
      <c r="C33" s="207"/>
      <c r="D33" s="207"/>
      <c r="E33" s="207"/>
      <c r="F33" s="207"/>
      <c r="G33" s="207"/>
      <c r="H33" s="207"/>
      <c r="I33" s="207"/>
      <c r="J33" s="207"/>
      <c r="K33" s="207"/>
      <c r="L33" s="207"/>
      <c r="M33" s="207"/>
      <c r="N33" s="207"/>
      <c r="O33" s="207"/>
      <c r="P33" s="207"/>
      <c r="Q33" s="207"/>
      <c r="R33" s="207"/>
    </row>
    <row r="34" spans="2:18" x14ac:dyDescent="0.3">
      <c r="B34" s="207"/>
      <c r="C34" s="207"/>
      <c r="D34" s="207"/>
      <c r="E34" s="207"/>
      <c r="F34" s="207"/>
      <c r="G34" s="207"/>
      <c r="H34" s="207"/>
      <c r="I34" s="207"/>
      <c r="J34" s="207"/>
      <c r="K34" s="207"/>
      <c r="L34" s="207"/>
      <c r="M34" s="207"/>
      <c r="N34" s="207"/>
      <c r="O34" s="207"/>
      <c r="P34" s="207"/>
      <c r="Q34" s="207"/>
      <c r="R34" s="207"/>
    </row>
    <row r="35" spans="2:18" x14ac:dyDescent="0.3">
      <c r="B35" s="207"/>
      <c r="C35" s="207"/>
      <c r="D35" s="207"/>
      <c r="E35" s="207"/>
      <c r="F35" s="207"/>
      <c r="G35" s="207"/>
      <c r="H35" s="207"/>
      <c r="I35" s="207"/>
      <c r="J35" s="207"/>
      <c r="K35" s="207"/>
      <c r="L35" s="207"/>
      <c r="M35" s="207"/>
      <c r="N35" s="207"/>
      <c r="O35" s="207"/>
      <c r="P35" s="207"/>
      <c r="Q35" s="207"/>
      <c r="R35" s="207"/>
    </row>
    <row r="36" spans="2:18" x14ac:dyDescent="0.3">
      <c r="B36" s="207"/>
      <c r="C36" s="207"/>
      <c r="D36" s="207"/>
      <c r="E36" s="207"/>
      <c r="F36" s="207"/>
      <c r="G36" s="207"/>
      <c r="H36" s="207"/>
      <c r="I36" s="207"/>
      <c r="J36" s="207"/>
      <c r="K36" s="207"/>
      <c r="L36" s="207"/>
      <c r="M36" s="207"/>
      <c r="N36" s="207"/>
      <c r="O36" s="207"/>
      <c r="P36" s="207"/>
      <c r="Q36" s="207"/>
      <c r="R36" s="207"/>
    </row>
    <row r="37" spans="2:18" x14ac:dyDescent="0.3">
      <c r="B37" s="207"/>
      <c r="C37" s="207"/>
      <c r="D37" s="207"/>
      <c r="E37" s="207"/>
      <c r="F37" s="207"/>
      <c r="G37" s="207"/>
      <c r="H37" s="207"/>
      <c r="I37" s="207"/>
      <c r="J37" s="207"/>
      <c r="K37" s="207"/>
      <c r="L37" s="207"/>
      <c r="M37" s="207"/>
      <c r="N37" s="207"/>
      <c r="O37" s="207"/>
      <c r="P37" s="207"/>
      <c r="Q37" s="207"/>
      <c r="R37" s="207"/>
    </row>
    <row r="38" spans="2:18" x14ac:dyDescent="0.3">
      <c r="B38" s="207"/>
      <c r="C38" s="207"/>
      <c r="D38" s="207"/>
      <c r="E38" s="207"/>
      <c r="F38" s="207"/>
      <c r="G38" s="207"/>
      <c r="H38" s="207"/>
      <c r="I38" s="207"/>
      <c r="J38" s="207"/>
      <c r="K38" s="207"/>
      <c r="L38" s="207"/>
      <c r="M38" s="207"/>
      <c r="N38" s="207"/>
      <c r="O38" s="207"/>
      <c r="P38" s="207"/>
      <c r="Q38" s="207"/>
      <c r="R38" s="207"/>
    </row>
    <row r="39" spans="2:18" x14ac:dyDescent="0.3">
      <c r="B39" s="207"/>
      <c r="C39" s="207"/>
      <c r="D39" s="207"/>
      <c r="E39" s="207"/>
      <c r="F39" s="207"/>
      <c r="G39" s="207"/>
      <c r="H39" s="207"/>
      <c r="I39" s="207"/>
      <c r="J39" s="207"/>
      <c r="K39" s="207"/>
      <c r="L39" s="207"/>
      <c r="M39" s="207"/>
      <c r="N39" s="207"/>
      <c r="O39" s="207"/>
      <c r="P39" s="207"/>
      <c r="Q39" s="207"/>
      <c r="R39" s="207"/>
    </row>
    <row r="40" spans="2:18" x14ac:dyDescent="0.3">
      <c r="B40" s="207"/>
      <c r="C40" s="207"/>
      <c r="D40" s="207"/>
      <c r="E40" s="207"/>
      <c r="F40" s="207"/>
      <c r="G40" s="207"/>
      <c r="H40" s="207"/>
      <c r="I40" s="207"/>
      <c r="J40" s="207"/>
      <c r="K40" s="207"/>
      <c r="L40" s="207"/>
      <c r="M40" s="207"/>
      <c r="N40" s="207"/>
      <c r="O40" s="207"/>
      <c r="P40" s="207"/>
      <c r="Q40" s="207"/>
      <c r="R40" s="207"/>
    </row>
    <row r="41" spans="2:18" x14ac:dyDescent="0.3">
      <c r="B41" s="207"/>
      <c r="C41" s="207"/>
      <c r="D41" s="207"/>
      <c r="E41" s="207"/>
      <c r="F41" s="207"/>
      <c r="G41" s="207"/>
      <c r="H41" s="207"/>
      <c r="I41" s="207"/>
      <c r="J41" s="207"/>
      <c r="K41" s="207"/>
      <c r="L41" s="207"/>
      <c r="M41" s="207"/>
      <c r="N41" s="207"/>
      <c r="O41" s="207"/>
      <c r="P41" s="207"/>
      <c r="Q41" s="207"/>
      <c r="R41" s="207"/>
    </row>
    <row r="42" spans="2:18" x14ac:dyDescent="0.3">
      <c r="B42" s="207"/>
      <c r="C42" s="207"/>
      <c r="D42" s="207"/>
      <c r="E42" s="207"/>
      <c r="F42" s="207"/>
      <c r="G42" s="207"/>
      <c r="H42" s="207"/>
      <c r="I42" s="207"/>
      <c r="J42" s="207"/>
      <c r="K42" s="207"/>
      <c r="L42" s="207"/>
      <c r="M42" s="207"/>
      <c r="N42" s="207"/>
      <c r="O42" s="207"/>
      <c r="P42" s="207"/>
      <c r="Q42" s="207"/>
      <c r="R42" s="207"/>
    </row>
    <row r="43" spans="2:18" x14ac:dyDescent="0.3">
      <c r="B43" s="207"/>
      <c r="C43" s="207"/>
      <c r="D43" s="207"/>
      <c r="E43" s="207"/>
      <c r="F43" s="207"/>
      <c r="G43" s="207"/>
      <c r="H43" s="207"/>
      <c r="I43" s="207"/>
      <c r="J43" s="207"/>
      <c r="K43" s="207"/>
      <c r="L43" s="207"/>
      <c r="M43" s="207"/>
      <c r="N43" s="207"/>
      <c r="O43" s="207"/>
      <c r="P43" s="207"/>
      <c r="Q43" s="207"/>
      <c r="R43" s="207"/>
    </row>
    <row r="44" spans="2:18" x14ac:dyDescent="0.3">
      <c r="B44" s="207"/>
      <c r="C44" s="207"/>
      <c r="D44" s="207"/>
      <c r="E44" s="207"/>
      <c r="F44" s="207"/>
      <c r="G44" s="207"/>
      <c r="H44" s="207"/>
      <c r="I44" s="207"/>
      <c r="J44" s="207"/>
      <c r="K44" s="207"/>
      <c r="L44" s="207"/>
      <c r="M44" s="207"/>
      <c r="N44" s="207"/>
      <c r="O44" s="207"/>
      <c r="P44" s="207"/>
      <c r="Q44" s="207"/>
      <c r="R44" s="207"/>
    </row>
    <row r="45" spans="2:18" x14ac:dyDescent="0.3">
      <c r="B45" s="207"/>
      <c r="C45" s="207"/>
      <c r="D45" s="207"/>
      <c r="E45" s="207"/>
      <c r="F45" s="207"/>
      <c r="G45" s="207"/>
      <c r="H45" s="207"/>
      <c r="I45" s="207"/>
      <c r="J45" s="207"/>
      <c r="K45" s="207"/>
      <c r="L45" s="207"/>
      <c r="M45" s="207"/>
      <c r="N45" s="207"/>
      <c r="O45" s="207"/>
      <c r="P45" s="207"/>
      <c r="Q45" s="207"/>
      <c r="R45" s="207"/>
    </row>
    <row r="46" spans="2:18" x14ac:dyDescent="0.3">
      <c r="B46" s="207"/>
      <c r="C46" s="207"/>
      <c r="D46" s="207"/>
      <c r="E46" s="207"/>
      <c r="F46" s="207"/>
      <c r="G46" s="207"/>
      <c r="H46" s="207"/>
      <c r="I46" s="207"/>
      <c r="J46" s="207"/>
      <c r="K46" s="207"/>
      <c r="L46" s="207"/>
      <c r="M46" s="207"/>
      <c r="N46" s="207"/>
      <c r="O46" s="207"/>
      <c r="P46" s="207"/>
      <c r="Q46" s="207"/>
      <c r="R46" s="207"/>
    </row>
    <row r="47" spans="2:18" x14ac:dyDescent="0.3">
      <c r="B47" s="207"/>
      <c r="C47" s="207"/>
      <c r="D47" s="207"/>
      <c r="E47" s="207"/>
      <c r="F47" s="207"/>
      <c r="G47" s="207"/>
      <c r="H47" s="207"/>
      <c r="I47" s="207"/>
      <c r="J47" s="207"/>
      <c r="K47" s="207"/>
      <c r="L47" s="207"/>
      <c r="M47" s="207"/>
      <c r="N47" s="207"/>
      <c r="O47" s="207"/>
      <c r="P47" s="207"/>
      <c r="Q47" s="207"/>
      <c r="R47" s="207"/>
    </row>
    <row r="48" spans="2:18" x14ac:dyDescent="0.3">
      <c r="B48" s="207"/>
      <c r="C48" s="207"/>
      <c r="D48" s="207"/>
      <c r="E48" s="207"/>
      <c r="F48" s="207"/>
      <c r="G48" s="207"/>
      <c r="H48" s="207"/>
      <c r="I48" s="207"/>
      <c r="J48" s="207"/>
      <c r="K48" s="207"/>
      <c r="L48" s="207"/>
      <c r="M48" s="207"/>
      <c r="N48" s="207"/>
      <c r="O48" s="207"/>
      <c r="P48" s="207"/>
      <c r="Q48" s="207"/>
      <c r="R48" s="207"/>
    </row>
    <row r="49" spans="2:18" x14ac:dyDescent="0.3">
      <c r="B49" s="207"/>
      <c r="C49" s="207"/>
      <c r="D49" s="207"/>
      <c r="E49" s="207"/>
      <c r="F49" s="207"/>
      <c r="G49" s="207"/>
      <c r="H49" s="207"/>
      <c r="I49" s="207"/>
      <c r="J49" s="207"/>
      <c r="K49" s="207"/>
      <c r="L49" s="207"/>
      <c r="M49" s="207"/>
      <c r="N49" s="207"/>
      <c r="O49" s="207"/>
      <c r="P49" s="207"/>
      <c r="Q49" s="207"/>
      <c r="R49" s="207"/>
    </row>
    <row r="50" spans="2:18" x14ac:dyDescent="0.3">
      <c r="B50" s="207"/>
      <c r="C50" s="207"/>
      <c r="D50" s="207"/>
      <c r="E50" s="207"/>
      <c r="F50" s="207"/>
      <c r="G50" s="207"/>
      <c r="H50" s="207"/>
      <c r="I50" s="207"/>
      <c r="J50" s="207"/>
      <c r="K50" s="207"/>
      <c r="L50" s="207"/>
      <c r="M50" s="207"/>
      <c r="N50" s="207"/>
      <c r="O50" s="207"/>
      <c r="P50" s="207"/>
      <c r="Q50" s="207"/>
      <c r="R50" s="207"/>
    </row>
    <row r="51" spans="2:18" x14ac:dyDescent="0.3">
      <c r="B51" s="207"/>
      <c r="C51" s="207"/>
      <c r="D51" s="207"/>
      <c r="E51" s="207"/>
      <c r="F51" s="207"/>
      <c r="G51" s="207"/>
      <c r="H51" s="207"/>
      <c r="I51" s="207"/>
      <c r="J51" s="207"/>
      <c r="K51" s="207"/>
      <c r="L51" s="207"/>
      <c r="M51" s="207"/>
      <c r="N51" s="207"/>
      <c r="O51" s="207"/>
      <c r="P51" s="207"/>
      <c r="Q51" s="207"/>
      <c r="R51" s="207"/>
    </row>
    <row r="52" spans="2:18" x14ac:dyDescent="0.3">
      <c r="B52" s="207"/>
      <c r="C52" s="207"/>
      <c r="D52" s="207"/>
      <c r="E52" s="207"/>
      <c r="F52" s="207"/>
      <c r="G52" s="207"/>
      <c r="H52" s="207"/>
      <c r="I52" s="207"/>
      <c r="J52" s="207"/>
      <c r="K52" s="207"/>
      <c r="L52" s="207"/>
      <c r="M52" s="207"/>
      <c r="N52" s="207"/>
      <c r="O52" s="207"/>
      <c r="P52" s="207"/>
      <c r="Q52" s="207"/>
      <c r="R52" s="207"/>
    </row>
    <row r="53" spans="2:18" x14ac:dyDescent="0.3">
      <c r="B53" s="207"/>
      <c r="C53" s="207"/>
      <c r="D53" s="207"/>
      <c r="E53" s="207"/>
      <c r="F53" s="207"/>
      <c r="G53" s="207"/>
      <c r="H53" s="207"/>
      <c r="I53" s="207"/>
      <c r="J53" s="207"/>
      <c r="K53" s="207"/>
      <c r="L53" s="207"/>
      <c r="M53" s="207"/>
      <c r="N53" s="207"/>
      <c r="O53" s="207"/>
      <c r="P53" s="207"/>
      <c r="Q53" s="207"/>
      <c r="R53" s="207"/>
    </row>
  </sheetData>
  <mergeCells count="50">
    <mergeCell ref="B50:R50"/>
    <mergeCell ref="B51:R51"/>
    <mergeCell ref="B52:R52"/>
    <mergeCell ref="B53:R53"/>
    <mergeCell ref="B44:R44"/>
    <mergeCell ref="B45:R45"/>
    <mergeCell ref="B46:R46"/>
    <mergeCell ref="B47:R47"/>
    <mergeCell ref="B48:R48"/>
    <mergeCell ref="B49:R49"/>
    <mergeCell ref="B43:R43"/>
    <mergeCell ref="B32:R32"/>
    <mergeCell ref="B33:R33"/>
    <mergeCell ref="B34:R34"/>
    <mergeCell ref="B35:R35"/>
    <mergeCell ref="B36:R36"/>
    <mergeCell ref="B37:R37"/>
    <mergeCell ref="B38:R38"/>
    <mergeCell ref="B39:R39"/>
    <mergeCell ref="B40:R40"/>
    <mergeCell ref="B41:R41"/>
    <mergeCell ref="B42:R42"/>
    <mergeCell ref="B31:R31"/>
    <mergeCell ref="B20:R20"/>
    <mergeCell ref="B21:R21"/>
    <mergeCell ref="B22:R22"/>
    <mergeCell ref="B23:R23"/>
    <mergeCell ref="B24:R24"/>
    <mergeCell ref="B25:R25"/>
    <mergeCell ref="B26:R26"/>
    <mergeCell ref="B27:R27"/>
    <mergeCell ref="B28:R28"/>
    <mergeCell ref="B29:R29"/>
    <mergeCell ref="B30:R30"/>
    <mergeCell ref="B19:R19"/>
    <mergeCell ref="B3:D3"/>
    <mergeCell ref="E3:H3"/>
    <mergeCell ref="B4:D4"/>
    <mergeCell ref="E4:H4"/>
    <mergeCell ref="B6:R6"/>
    <mergeCell ref="B11:Q11"/>
    <mergeCell ref="B12:Q12"/>
    <mergeCell ref="B13:R13"/>
    <mergeCell ref="B14:R14"/>
    <mergeCell ref="B15:R15"/>
    <mergeCell ref="B18:R18"/>
    <mergeCell ref="B17:R17"/>
    <mergeCell ref="B16:R16"/>
    <mergeCell ref="B10:R10"/>
    <mergeCell ref="B7:R7"/>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A51B-B796-4AA5-B146-EA6C3FD673C2}">
  <sheetPr>
    <pageSetUpPr fitToPage="1"/>
  </sheetPr>
  <dimension ref="A1:AE93"/>
  <sheetViews>
    <sheetView tabSelected="1" zoomScale="55" zoomScaleNormal="55" workbookViewId="0">
      <selection activeCell="B17" sqref="B17:P17"/>
    </sheetView>
  </sheetViews>
  <sheetFormatPr defaultRowHeight="14.4" x14ac:dyDescent="0.3"/>
  <cols>
    <col min="1" max="1" width="8.5546875" customWidth="1"/>
    <col min="2" max="2" width="38.44140625" customWidth="1"/>
    <col min="3" max="3" width="43.6640625" customWidth="1"/>
    <col min="4" max="5" width="22.5546875" customWidth="1"/>
    <col min="6" max="6" width="17.33203125" customWidth="1"/>
    <col min="7" max="7" width="15" customWidth="1"/>
    <col min="8" max="8" width="15.33203125" customWidth="1"/>
    <col min="9" max="9" width="11.44140625" customWidth="1"/>
    <col min="10" max="10" width="16.44140625" customWidth="1"/>
    <col min="11" max="11" width="22.33203125" customWidth="1"/>
    <col min="12" max="12" width="16" customWidth="1"/>
    <col min="13" max="13" width="19.33203125" customWidth="1"/>
    <col min="14" max="14" width="19.109375" customWidth="1"/>
    <col min="15" max="15" width="17.33203125" customWidth="1"/>
    <col min="16" max="16" width="19.33203125" customWidth="1"/>
    <col min="17" max="17" width="18.33203125" customWidth="1"/>
    <col min="18" max="18" width="31.6640625" customWidth="1"/>
    <col min="19" max="19" width="19.44140625" style="26" customWidth="1"/>
    <col min="20" max="20" width="51.33203125" style="26" customWidth="1"/>
    <col min="21" max="22" width="22.88671875" style="26" customWidth="1"/>
    <col min="23" max="23" width="19.44140625" style="26" customWidth="1"/>
    <col min="24" max="25" width="15.109375" style="26" customWidth="1"/>
    <col min="26" max="26" width="17.6640625" style="26" customWidth="1"/>
    <col min="27" max="27" width="17.6640625" customWidth="1"/>
    <col min="28" max="28" width="19" customWidth="1"/>
  </cols>
  <sheetData>
    <row r="1" spans="1:31" ht="18" x14ac:dyDescent="0.35">
      <c r="A1" s="8" t="s">
        <v>0</v>
      </c>
      <c r="W1" s="233"/>
      <c r="X1" s="233"/>
      <c r="Y1" s="233"/>
      <c r="Z1" s="233"/>
      <c r="AA1" s="233"/>
      <c r="AB1" s="233"/>
    </row>
    <row r="2" spans="1:31" x14ac:dyDescent="0.3">
      <c r="W2" s="126"/>
      <c r="X2" s="126"/>
      <c r="Y2" s="126"/>
      <c r="Z2" s="126"/>
      <c r="AA2" s="126"/>
      <c r="AB2" s="127"/>
    </row>
    <row r="3" spans="1:31" ht="28.95" customHeight="1" x14ac:dyDescent="0.3">
      <c r="A3" s="245" t="s">
        <v>1</v>
      </c>
      <c r="B3" s="245"/>
      <c r="C3" s="244" t="s">
        <v>127</v>
      </c>
      <c r="D3" s="244"/>
      <c r="E3" s="36"/>
      <c r="L3" s="230"/>
      <c r="M3" s="230"/>
      <c r="N3" s="230"/>
      <c r="O3" s="230"/>
      <c r="P3" s="230"/>
      <c r="Q3" s="230"/>
      <c r="W3" s="128"/>
      <c r="X3" s="128"/>
      <c r="Y3" s="128"/>
      <c r="Z3" s="128"/>
      <c r="AA3" s="128"/>
      <c r="AB3" s="129"/>
    </row>
    <row r="4" spans="1:31" ht="40.5" customHeight="1" x14ac:dyDescent="0.3">
      <c r="A4" s="245" t="s">
        <v>2</v>
      </c>
      <c r="B4" s="245"/>
      <c r="C4" s="231" t="s">
        <v>3</v>
      </c>
      <c r="D4" s="232"/>
      <c r="E4" s="37"/>
      <c r="W4" s="128"/>
      <c r="X4" s="128"/>
      <c r="Y4" s="128"/>
      <c r="Z4" s="128"/>
      <c r="AA4" s="128"/>
      <c r="AB4" s="130"/>
    </row>
    <row r="5" spans="1:31" ht="40.35" customHeight="1" x14ac:dyDescent="0.3">
      <c r="A5" s="228" t="s">
        <v>140</v>
      </c>
      <c r="B5" s="228"/>
      <c r="C5" s="225"/>
      <c r="D5" s="225"/>
      <c r="E5" s="38"/>
      <c r="L5" s="229"/>
      <c r="M5" s="229"/>
      <c r="N5" s="229"/>
      <c r="O5" s="229"/>
      <c r="P5" s="229"/>
      <c r="Q5" s="229"/>
      <c r="W5" s="128"/>
      <c r="X5" s="128"/>
      <c r="Y5" s="128"/>
      <c r="Z5" s="128"/>
      <c r="AA5" s="128"/>
      <c r="AB5" s="130"/>
    </row>
    <row r="6" spans="1:31" ht="15" customHeight="1" thickBot="1" x14ac:dyDescent="0.35">
      <c r="A6" s="71"/>
      <c r="B6" s="71"/>
      <c r="C6" s="11"/>
      <c r="D6" s="11"/>
      <c r="E6" s="11"/>
      <c r="W6" s="128"/>
      <c r="X6" s="128"/>
      <c r="Y6" s="128"/>
      <c r="Z6" s="128"/>
      <c r="AA6" s="128"/>
      <c r="AB6" s="130"/>
    </row>
    <row r="7" spans="1:31" ht="40.950000000000003" customHeight="1" thickBot="1" x14ac:dyDescent="0.35">
      <c r="A7" s="226" t="s">
        <v>135</v>
      </c>
      <c r="B7" s="227"/>
      <c r="C7" s="65">
        <f>Q17+Q26+Q41+R55+R69</f>
        <v>0</v>
      </c>
      <c r="D7" s="180" t="s">
        <v>257</v>
      </c>
      <c r="E7" s="39"/>
      <c r="AA7" s="25"/>
    </row>
    <row r="8" spans="1:31" ht="22.95" customHeight="1" thickBot="1" x14ac:dyDescent="0.35"/>
    <row r="9" spans="1:31" ht="36" customHeight="1" thickBot="1" x14ac:dyDescent="0.35">
      <c r="A9" s="223" t="s">
        <v>142</v>
      </c>
      <c r="B9" s="223"/>
      <c r="C9" s="223"/>
      <c r="S9" s="238" t="s">
        <v>215</v>
      </c>
      <c r="T9" s="239"/>
      <c r="U9" s="239"/>
      <c r="V9" s="239"/>
      <c r="W9" s="239"/>
      <c r="X9" s="239"/>
      <c r="Y9" s="239"/>
      <c r="Z9" s="240"/>
      <c r="AA9" s="26"/>
      <c r="AB9" s="26"/>
      <c r="AC9" s="26"/>
      <c r="AD9" s="26"/>
      <c r="AE9" s="26"/>
    </row>
    <row r="10" spans="1:31" ht="111" customHeight="1" x14ac:dyDescent="0.3">
      <c r="A10" s="136" t="s">
        <v>37</v>
      </c>
      <c r="B10" s="141" t="s">
        <v>4</v>
      </c>
      <c r="C10" s="142" t="s">
        <v>28</v>
      </c>
      <c r="D10" s="143" t="s">
        <v>147</v>
      </c>
      <c r="E10" s="143" t="s">
        <v>146</v>
      </c>
      <c r="F10" s="144" t="s">
        <v>5</v>
      </c>
      <c r="G10" s="144" t="s">
        <v>6</v>
      </c>
      <c r="H10" s="144" t="s">
        <v>43</v>
      </c>
      <c r="I10" s="143" t="s">
        <v>7</v>
      </c>
      <c r="J10" s="143" t="s">
        <v>8</v>
      </c>
      <c r="K10" s="158" t="s">
        <v>9</v>
      </c>
      <c r="L10" s="146" t="s">
        <v>98</v>
      </c>
      <c r="M10" s="147" t="s">
        <v>29</v>
      </c>
      <c r="N10" s="147" t="s">
        <v>10</v>
      </c>
      <c r="O10" s="146" t="s">
        <v>148</v>
      </c>
      <c r="P10" s="148" t="s">
        <v>100</v>
      </c>
      <c r="Q10" s="42" t="s">
        <v>199</v>
      </c>
      <c r="R10" s="149" t="s">
        <v>11</v>
      </c>
      <c r="S10" s="160" t="s">
        <v>212</v>
      </c>
      <c r="T10" s="122" t="s">
        <v>243</v>
      </c>
      <c r="U10" s="61" t="s">
        <v>242</v>
      </c>
      <c r="V10" s="31" t="s">
        <v>241</v>
      </c>
      <c r="W10" s="61" t="s">
        <v>149</v>
      </c>
      <c r="X10" s="61" t="s">
        <v>150</v>
      </c>
      <c r="Y10" s="61" t="s">
        <v>245</v>
      </c>
      <c r="Z10" s="83" t="s">
        <v>11</v>
      </c>
    </row>
    <row r="11" spans="1:31" ht="30" customHeight="1" x14ac:dyDescent="0.3">
      <c r="A11" s="139" t="s">
        <v>30</v>
      </c>
      <c r="B11" s="30" t="s">
        <v>12</v>
      </c>
      <c r="C11" s="1" t="s">
        <v>13</v>
      </c>
      <c r="D11" s="2">
        <v>16500</v>
      </c>
      <c r="E11" s="2">
        <v>26</v>
      </c>
      <c r="F11" s="2" t="s">
        <v>14</v>
      </c>
      <c r="G11" s="2" t="s">
        <v>15</v>
      </c>
      <c r="H11" s="2">
        <v>6</v>
      </c>
      <c r="I11" s="3">
        <v>2</v>
      </c>
      <c r="J11" s="3">
        <f>H11*I11</f>
        <v>12</v>
      </c>
      <c r="K11" s="4">
        <f>J11*52</f>
        <v>624</v>
      </c>
      <c r="L11" s="19"/>
      <c r="M11" s="19"/>
      <c r="N11" s="19"/>
      <c r="O11" s="19"/>
      <c r="P11" s="19"/>
      <c r="Q11" s="100">
        <f t="shared" ref="Q11:Q16" si="0">(L11+M11+N11+O11+P11)*K11</f>
        <v>0</v>
      </c>
      <c r="R11" s="84"/>
      <c r="S11" s="161"/>
      <c r="T11" s="73"/>
      <c r="U11" s="73"/>
      <c r="V11" s="73"/>
      <c r="W11" s="19"/>
      <c r="X11" s="19"/>
      <c r="Y11" s="19"/>
      <c r="Z11" s="84"/>
    </row>
    <row r="12" spans="1:31" ht="30" customHeight="1" x14ac:dyDescent="0.3">
      <c r="A12" s="139" t="s">
        <v>31</v>
      </c>
      <c r="B12" s="30" t="s">
        <v>16</v>
      </c>
      <c r="C12" s="1" t="s">
        <v>13</v>
      </c>
      <c r="D12" s="2">
        <v>15600</v>
      </c>
      <c r="E12" s="2">
        <v>25</v>
      </c>
      <c r="F12" s="2" t="s">
        <v>14</v>
      </c>
      <c r="G12" s="2" t="s">
        <v>15</v>
      </c>
      <c r="H12" s="2">
        <v>6</v>
      </c>
      <c r="I12" s="6">
        <v>2</v>
      </c>
      <c r="J12" s="3">
        <f>H12*I12</f>
        <v>12</v>
      </c>
      <c r="K12" s="4">
        <f>J12*52</f>
        <v>624</v>
      </c>
      <c r="L12" s="19"/>
      <c r="M12" s="19"/>
      <c r="N12" s="19"/>
      <c r="O12" s="19"/>
      <c r="P12" s="19"/>
      <c r="Q12" s="100">
        <f t="shared" si="0"/>
        <v>0</v>
      </c>
      <c r="R12" s="84"/>
      <c r="S12" s="161"/>
      <c r="T12" s="73"/>
      <c r="U12" s="73"/>
      <c r="V12" s="73"/>
      <c r="W12" s="19"/>
      <c r="X12" s="19"/>
      <c r="Y12" s="19"/>
      <c r="Z12" s="84"/>
    </row>
    <row r="13" spans="1:31" ht="30" customHeight="1" x14ac:dyDescent="0.3">
      <c r="A13" s="139" t="s">
        <v>32</v>
      </c>
      <c r="B13" s="30" t="s">
        <v>119</v>
      </c>
      <c r="C13" s="1" t="s">
        <v>18</v>
      </c>
      <c r="D13" s="2">
        <v>4400</v>
      </c>
      <c r="E13" s="2">
        <v>225</v>
      </c>
      <c r="F13" s="2" t="s">
        <v>19</v>
      </c>
      <c r="G13" s="2" t="s">
        <v>20</v>
      </c>
      <c r="H13" s="2">
        <v>1</v>
      </c>
      <c r="I13" s="3">
        <v>1</v>
      </c>
      <c r="J13" s="3">
        <f>H13*I13</f>
        <v>1</v>
      </c>
      <c r="K13" s="4">
        <f>J13*52</f>
        <v>52</v>
      </c>
      <c r="L13" s="19"/>
      <c r="M13" s="19"/>
      <c r="N13" s="19"/>
      <c r="O13" s="19"/>
      <c r="P13" s="19"/>
      <c r="Q13" s="100">
        <f t="shared" si="0"/>
        <v>0</v>
      </c>
      <c r="R13" s="84"/>
      <c r="S13" s="161"/>
      <c r="T13" s="73"/>
      <c r="U13" s="73"/>
      <c r="V13" s="73"/>
      <c r="W13" s="19"/>
      <c r="X13" s="19"/>
      <c r="Y13" s="19"/>
      <c r="Z13" s="84"/>
    </row>
    <row r="14" spans="1:31" ht="30" customHeight="1" x14ac:dyDescent="0.3">
      <c r="A14" s="139" t="s">
        <v>33</v>
      </c>
      <c r="B14" s="30" t="s">
        <v>21</v>
      </c>
      <c r="C14" s="1" t="s">
        <v>110</v>
      </c>
      <c r="D14" s="2">
        <v>3400</v>
      </c>
      <c r="E14" s="2">
        <v>45</v>
      </c>
      <c r="F14" s="2" t="s">
        <v>22</v>
      </c>
      <c r="G14" s="2" t="s">
        <v>23</v>
      </c>
      <c r="H14" s="2">
        <v>3</v>
      </c>
      <c r="I14" s="3">
        <v>0.5</v>
      </c>
      <c r="J14" s="3">
        <f>H14*I14</f>
        <v>1.5</v>
      </c>
      <c r="K14" s="4">
        <f>J14*52</f>
        <v>78</v>
      </c>
      <c r="L14" s="19"/>
      <c r="M14" s="19"/>
      <c r="N14" s="19"/>
      <c r="O14" s="19"/>
      <c r="P14" s="19"/>
      <c r="Q14" s="100">
        <f t="shared" si="0"/>
        <v>0</v>
      </c>
      <c r="R14" s="84"/>
      <c r="S14" s="161"/>
      <c r="T14" s="73"/>
      <c r="U14" s="73"/>
      <c r="V14" s="73"/>
      <c r="W14" s="19"/>
      <c r="X14" s="19"/>
      <c r="Y14" s="19"/>
      <c r="Z14" s="84"/>
    </row>
    <row r="15" spans="1:31" ht="30" customHeight="1" x14ac:dyDescent="0.3">
      <c r="A15" s="139" t="s">
        <v>34</v>
      </c>
      <c r="B15" s="30" t="s">
        <v>121</v>
      </c>
      <c r="C15" s="5" t="s">
        <v>141</v>
      </c>
      <c r="D15" s="2">
        <v>4000</v>
      </c>
      <c r="E15" s="2">
        <v>5.5</v>
      </c>
      <c r="F15" s="2" t="s">
        <v>22</v>
      </c>
      <c r="G15" s="2" t="s">
        <v>24</v>
      </c>
      <c r="H15" s="2">
        <v>27</v>
      </c>
      <c r="I15" s="6">
        <v>0.5</v>
      </c>
      <c r="J15" s="3">
        <f>H15*I15</f>
        <v>13.5</v>
      </c>
      <c r="K15" s="4">
        <f>J15*52</f>
        <v>702</v>
      </c>
      <c r="L15" s="19"/>
      <c r="M15" s="19"/>
      <c r="N15" s="19"/>
      <c r="O15" s="19"/>
      <c r="P15" s="19"/>
      <c r="Q15" s="100">
        <f t="shared" si="0"/>
        <v>0</v>
      </c>
      <c r="R15" s="84"/>
      <c r="S15" s="161"/>
      <c r="T15" s="73"/>
      <c r="U15" s="73"/>
      <c r="V15" s="73"/>
      <c r="W15" s="19"/>
      <c r="X15" s="19"/>
      <c r="Y15" s="19"/>
      <c r="Z15" s="84"/>
    </row>
    <row r="16" spans="1:31" ht="30" customHeight="1" thickBot="1" x14ac:dyDescent="0.35">
      <c r="A16" s="150" t="s">
        <v>35</v>
      </c>
      <c r="B16" s="43" t="s">
        <v>120</v>
      </c>
      <c r="C16" s="44" t="s">
        <v>26</v>
      </c>
      <c r="D16" s="45">
        <v>420</v>
      </c>
      <c r="E16" s="45">
        <v>16</v>
      </c>
      <c r="F16" s="45" t="s">
        <v>22</v>
      </c>
      <c r="G16" s="45" t="s">
        <v>23</v>
      </c>
      <c r="H16" s="45">
        <v>1</v>
      </c>
      <c r="I16" s="46">
        <v>0.5</v>
      </c>
      <c r="J16" s="46">
        <f>H16*I16</f>
        <v>0.5</v>
      </c>
      <c r="K16" s="46">
        <f>J16*52</f>
        <v>26</v>
      </c>
      <c r="L16" s="19"/>
      <c r="M16" s="19"/>
      <c r="N16" s="19"/>
      <c r="O16" s="19"/>
      <c r="P16" s="19"/>
      <c r="Q16" s="100">
        <f t="shared" si="0"/>
        <v>0</v>
      </c>
      <c r="R16" s="84"/>
      <c r="S16" s="162"/>
      <c r="T16" s="85"/>
      <c r="U16" s="85"/>
      <c r="V16" s="85"/>
      <c r="W16" s="86"/>
      <c r="X16" s="86"/>
      <c r="Y16" s="86"/>
      <c r="Z16" s="87"/>
    </row>
    <row r="17" spans="1:29" ht="30" customHeight="1" thickBot="1" x14ac:dyDescent="0.35">
      <c r="A17" s="49" t="s">
        <v>36</v>
      </c>
      <c r="B17" s="241" t="s">
        <v>144</v>
      </c>
      <c r="C17" s="242"/>
      <c r="D17" s="242"/>
      <c r="E17" s="242"/>
      <c r="F17" s="242"/>
      <c r="G17" s="242"/>
      <c r="H17" s="242"/>
      <c r="I17" s="242"/>
      <c r="J17" s="242"/>
      <c r="K17" s="242"/>
      <c r="L17" s="242"/>
      <c r="M17" s="242"/>
      <c r="N17" s="242"/>
      <c r="O17" s="242"/>
      <c r="P17" s="243"/>
      <c r="Q17" s="72">
        <f>SUM(Q11:Q16)</f>
        <v>0</v>
      </c>
      <c r="R17" s="159" t="s">
        <v>214</v>
      </c>
      <c r="S17" s="27"/>
      <c r="T17" s="27"/>
      <c r="U17" s="27"/>
      <c r="V17" s="27"/>
      <c r="W17" s="27"/>
      <c r="X17" s="7"/>
      <c r="Y17" s="7"/>
      <c r="Z17"/>
    </row>
    <row r="18" spans="1:29" ht="15" thickBot="1" x14ac:dyDescent="0.35"/>
    <row r="19" spans="1:29" ht="33.6" customHeight="1" thickBot="1" x14ac:dyDescent="0.35">
      <c r="A19" s="70" t="s">
        <v>113</v>
      </c>
      <c r="B19" s="56"/>
      <c r="C19" s="56"/>
      <c r="D19" s="55"/>
      <c r="E19" s="55"/>
      <c r="S19" s="238" t="s">
        <v>215</v>
      </c>
      <c r="T19" s="239"/>
      <c r="U19" s="239"/>
      <c r="V19" s="239"/>
      <c r="W19" s="239"/>
      <c r="X19" s="239"/>
      <c r="Y19" s="239"/>
      <c r="Z19" s="240"/>
      <c r="AA19" s="40"/>
    </row>
    <row r="20" spans="1:29" ht="103.2" customHeight="1" x14ac:dyDescent="0.3">
      <c r="A20" s="136" t="s">
        <v>37</v>
      </c>
      <c r="B20" s="141" t="s">
        <v>4</v>
      </c>
      <c r="C20" s="142" t="s">
        <v>28</v>
      </c>
      <c r="D20" s="143" t="s">
        <v>147</v>
      </c>
      <c r="E20" s="143" t="s">
        <v>146</v>
      </c>
      <c r="F20" s="141" t="s">
        <v>5</v>
      </c>
      <c r="G20" s="141" t="s">
        <v>6</v>
      </c>
      <c r="H20" s="144" t="s">
        <v>43</v>
      </c>
      <c r="I20" s="143" t="s">
        <v>7</v>
      </c>
      <c r="J20" s="143" t="s">
        <v>8</v>
      </c>
      <c r="K20" s="158" t="s">
        <v>54</v>
      </c>
      <c r="L20" s="146" t="s">
        <v>98</v>
      </c>
      <c r="M20" s="147" t="s">
        <v>29</v>
      </c>
      <c r="N20" s="147" t="s">
        <v>10</v>
      </c>
      <c r="O20" s="146" t="s">
        <v>148</v>
      </c>
      <c r="P20" s="148" t="s">
        <v>100</v>
      </c>
      <c r="Q20" s="42" t="s">
        <v>199</v>
      </c>
      <c r="R20" s="149" t="s">
        <v>11</v>
      </c>
      <c r="S20" s="31" t="s">
        <v>244</v>
      </c>
      <c r="T20" s="122" t="s">
        <v>243</v>
      </c>
      <c r="U20" s="61" t="s">
        <v>242</v>
      </c>
      <c r="V20" s="31" t="s">
        <v>241</v>
      </c>
      <c r="W20" s="61" t="s">
        <v>149</v>
      </c>
      <c r="X20" s="61" t="s">
        <v>150</v>
      </c>
      <c r="Y20" s="61" t="s">
        <v>245</v>
      </c>
      <c r="Z20" s="83" t="s">
        <v>11</v>
      </c>
    </row>
    <row r="21" spans="1:29" ht="30" customHeight="1" x14ac:dyDescent="0.3">
      <c r="A21" s="139" t="s">
        <v>44</v>
      </c>
      <c r="B21" s="30" t="s">
        <v>124</v>
      </c>
      <c r="C21" s="30" t="s">
        <v>38</v>
      </c>
      <c r="D21" s="2">
        <v>1200</v>
      </c>
      <c r="E21" s="2">
        <v>240</v>
      </c>
      <c r="F21" s="57" t="s">
        <v>40</v>
      </c>
      <c r="G21" s="213" t="s">
        <v>203</v>
      </c>
      <c r="H21" s="59">
        <v>4</v>
      </c>
      <c r="I21" s="59" t="s">
        <v>53</v>
      </c>
      <c r="J21" s="59" t="s">
        <v>53</v>
      </c>
      <c r="K21" s="59">
        <v>5</v>
      </c>
      <c r="L21" s="120"/>
      <c r="M21" s="19"/>
      <c r="N21" s="19"/>
      <c r="O21" s="19"/>
      <c r="P21" s="19"/>
      <c r="Q21" s="163">
        <f>(L21+M21+N21+O21+P21)*K21</f>
        <v>0</v>
      </c>
      <c r="R21" s="156"/>
      <c r="S21" s="73"/>
      <c r="T21" s="73"/>
      <c r="U21" s="73"/>
      <c r="V21" s="73"/>
      <c r="W21" s="19"/>
      <c r="X21" s="19"/>
      <c r="Y21" s="19"/>
      <c r="Z21" s="84"/>
    </row>
    <row r="22" spans="1:29" ht="46.95" customHeight="1" x14ac:dyDescent="0.3">
      <c r="A22" s="139" t="s">
        <v>45</v>
      </c>
      <c r="B22" s="30" t="s">
        <v>122</v>
      </c>
      <c r="C22" s="30" t="s">
        <v>39</v>
      </c>
      <c r="D22" s="2">
        <v>9500</v>
      </c>
      <c r="E22" s="2">
        <v>1900</v>
      </c>
      <c r="F22" s="57" t="s">
        <v>40</v>
      </c>
      <c r="G22" s="213"/>
      <c r="H22" s="9">
        <v>1</v>
      </c>
      <c r="I22" s="59" t="s">
        <v>53</v>
      </c>
      <c r="J22" s="59" t="s">
        <v>53</v>
      </c>
      <c r="K22" s="9">
        <v>5</v>
      </c>
      <c r="L22" s="19"/>
      <c r="M22" s="19"/>
      <c r="N22" s="19"/>
      <c r="O22" s="19"/>
      <c r="P22" s="19"/>
      <c r="Q22" s="163">
        <f>(L22+N22+O22+P22)*K22</f>
        <v>0</v>
      </c>
      <c r="R22" s="156"/>
      <c r="S22" s="73"/>
      <c r="T22" s="73"/>
      <c r="U22" s="73"/>
      <c r="V22" s="73"/>
      <c r="W22" s="19"/>
      <c r="X22" s="19"/>
      <c r="Y22" s="19"/>
      <c r="Z22" s="84"/>
    </row>
    <row r="23" spans="1:29" ht="48.6" customHeight="1" x14ac:dyDescent="0.3">
      <c r="A23" s="139" t="s">
        <v>46</v>
      </c>
      <c r="B23" s="30" t="s">
        <v>41</v>
      </c>
      <c r="C23" s="30" t="s">
        <v>109</v>
      </c>
      <c r="D23" s="2">
        <v>13200</v>
      </c>
      <c r="E23" s="2">
        <v>2200</v>
      </c>
      <c r="F23" s="57" t="s">
        <v>40</v>
      </c>
      <c r="G23" s="213"/>
      <c r="H23" s="9">
        <v>1</v>
      </c>
      <c r="I23" s="59" t="s">
        <v>53</v>
      </c>
      <c r="J23" s="59" t="s">
        <v>53</v>
      </c>
      <c r="K23" s="9">
        <v>6</v>
      </c>
      <c r="L23" s="19"/>
      <c r="M23" s="19"/>
      <c r="N23" s="19"/>
      <c r="O23" s="19"/>
      <c r="P23" s="19"/>
      <c r="Q23" s="163">
        <f>(L23+M23+N23+O23+P23)*K23</f>
        <v>0</v>
      </c>
      <c r="R23" s="156"/>
      <c r="S23" s="73"/>
      <c r="T23" s="73"/>
      <c r="U23" s="73"/>
      <c r="V23" s="73"/>
      <c r="W23" s="19"/>
      <c r="X23" s="19"/>
      <c r="Y23" s="19"/>
      <c r="Z23" s="84"/>
    </row>
    <row r="24" spans="1:29" ht="30" customHeight="1" x14ac:dyDescent="0.3">
      <c r="A24" s="139" t="s">
        <v>47</v>
      </c>
      <c r="B24" s="30" t="s">
        <v>51</v>
      </c>
      <c r="C24" s="30" t="s">
        <v>42</v>
      </c>
      <c r="D24" s="2">
        <v>35000</v>
      </c>
      <c r="E24" s="2">
        <v>2500</v>
      </c>
      <c r="F24" s="57" t="s">
        <v>40</v>
      </c>
      <c r="G24" s="213"/>
      <c r="H24" s="9">
        <v>1</v>
      </c>
      <c r="I24" s="59" t="s">
        <v>53</v>
      </c>
      <c r="J24" s="59" t="s">
        <v>53</v>
      </c>
      <c r="K24" s="9">
        <v>14</v>
      </c>
      <c r="L24" s="19"/>
      <c r="M24" s="19"/>
      <c r="N24" s="19"/>
      <c r="O24" s="19"/>
      <c r="P24" s="19"/>
      <c r="Q24" s="163">
        <f>(L24+M24+N24+O24+P24)*K24</f>
        <v>0</v>
      </c>
      <c r="R24" s="84"/>
      <c r="S24" s="73"/>
      <c r="T24" s="73"/>
      <c r="U24" s="73"/>
      <c r="V24" s="73"/>
      <c r="W24" s="19"/>
      <c r="X24" s="19"/>
      <c r="Y24" s="19"/>
      <c r="Z24" s="84"/>
    </row>
    <row r="25" spans="1:29" ht="30" customHeight="1" thickBot="1" x14ac:dyDescent="0.35">
      <c r="A25" s="150" t="s">
        <v>48</v>
      </c>
      <c r="B25" s="43" t="s">
        <v>49</v>
      </c>
      <c r="C25" s="43" t="s">
        <v>50</v>
      </c>
      <c r="D25" s="45">
        <v>6000</v>
      </c>
      <c r="E25" s="45">
        <v>6000</v>
      </c>
      <c r="F25" s="58" t="s">
        <v>40</v>
      </c>
      <c r="G25" s="214"/>
      <c r="H25" s="50">
        <v>1</v>
      </c>
      <c r="I25" s="62" t="s">
        <v>53</v>
      </c>
      <c r="J25" s="62" t="s">
        <v>53</v>
      </c>
      <c r="K25" s="50">
        <v>1</v>
      </c>
      <c r="L25" s="19"/>
      <c r="M25" s="19"/>
      <c r="N25" s="19"/>
      <c r="O25" s="19"/>
      <c r="P25" s="19"/>
      <c r="Q25" s="163">
        <f>(L25+M25+N25+O25+P25)*K25</f>
        <v>0</v>
      </c>
      <c r="R25" s="84"/>
      <c r="S25" s="85"/>
      <c r="T25" s="85"/>
      <c r="U25" s="85"/>
      <c r="V25" s="85"/>
      <c r="W25" s="86"/>
      <c r="X25" s="86"/>
      <c r="Y25" s="86"/>
      <c r="Z25" s="87"/>
    </row>
    <row r="26" spans="1:29" ht="30" customHeight="1" thickBot="1" x14ac:dyDescent="0.35">
      <c r="A26" s="49" t="s">
        <v>52</v>
      </c>
      <c r="B26" s="241" t="s">
        <v>56</v>
      </c>
      <c r="C26" s="242"/>
      <c r="D26" s="242"/>
      <c r="E26" s="242"/>
      <c r="F26" s="242"/>
      <c r="G26" s="242"/>
      <c r="H26" s="242"/>
      <c r="I26" s="242"/>
      <c r="J26" s="242"/>
      <c r="K26" s="242"/>
      <c r="L26" s="242"/>
      <c r="M26" s="242"/>
      <c r="N26" s="242"/>
      <c r="O26" s="242"/>
      <c r="P26" s="243"/>
      <c r="Q26" s="72">
        <f>SUM(Q21:Q25)</f>
        <v>0</v>
      </c>
      <c r="R26" s="155"/>
      <c r="S26" s="27"/>
      <c r="T26" s="27"/>
      <c r="U26" s="27"/>
      <c r="V26" s="27"/>
      <c r="W26" s="27"/>
      <c r="X26" s="27"/>
      <c r="Y26" s="27"/>
      <c r="Z26" s="27"/>
      <c r="AC26" s="27"/>
    </row>
    <row r="27" spans="1:29" ht="15" thickBot="1" x14ac:dyDescent="0.35"/>
    <row r="28" spans="1:29" ht="28.2" customHeight="1" thickBot="1" x14ac:dyDescent="0.35">
      <c r="A28" s="223" t="s">
        <v>114</v>
      </c>
      <c r="B28" s="223"/>
      <c r="C28" s="223"/>
      <c r="D28" s="108" t="s">
        <v>217</v>
      </c>
      <c r="S28" s="238" t="s">
        <v>215</v>
      </c>
      <c r="T28" s="239"/>
      <c r="U28" s="239"/>
      <c r="V28" s="239"/>
      <c r="W28" s="239"/>
      <c r="X28" s="239"/>
      <c r="Y28" s="239"/>
      <c r="Z28" s="240"/>
    </row>
    <row r="29" spans="1:29" ht="120" customHeight="1" x14ac:dyDescent="0.3">
      <c r="A29" s="136" t="s">
        <v>37</v>
      </c>
      <c r="B29" s="141" t="s">
        <v>4</v>
      </c>
      <c r="C29" s="142" t="s">
        <v>28</v>
      </c>
      <c r="D29" s="143" t="s">
        <v>58</v>
      </c>
      <c r="E29" s="143" t="s">
        <v>152</v>
      </c>
      <c r="F29" s="141" t="s">
        <v>5</v>
      </c>
      <c r="G29" s="141" t="s">
        <v>204</v>
      </c>
      <c r="H29" s="144" t="s">
        <v>43</v>
      </c>
      <c r="I29" s="143" t="s">
        <v>7</v>
      </c>
      <c r="J29" s="143" t="s">
        <v>8</v>
      </c>
      <c r="K29" s="152" t="s">
        <v>54</v>
      </c>
      <c r="L29" s="146" t="s">
        <v>98</v>
      </c>
      <c r="M29" s="146" t="s">
        <v>96</v>
      </c>
      <c r="N29" s="146" t="s">
        <v>10</v>
      </c>
      <c r="O29" s="146" t="s">
        <v>151</v>
      </c>
      <c r="P29" s="148" t="s">
        <v>100</v>
      </c>
      <c r="Q29" s="42" t="s">
        <v>199</v>
      </c>
      <c r="R29" s="149" t="s">
        <v>11</v>
      </c>
      <c r="S29" s="31" t="s">
        <v>244</v>
      </c>
      <c r="T29" s="122" t="s">
        <v>243</v>
      </c>
      <c r="U29" s="61" t="s">
        <v>242</v>
      </c>
      <c r="V29" s="31" t="s">
        <v>241</v>
      </c>
      <c r="W29" s="61" t="s">
        <v>149</v>
      </c>
      <c r="X29" s="61" t="s">
        <v>150</v>
      </c>
      <c r="Y29" s="61" t="s">
        <v>245</v>
      </c>
      <c r="Z29" s="83" t="s">
        <v>11</v>
      </c>
    </row>
    <row r="30" spans="1:29" s="33" customFormat="1" ht="60" customHeight="1" x14ac:dyDescent="0.3">
      <c r="A30" s="139" t="s">
        <v>55</v>
      </c>
      <c r="B30" s="1" t="s">
        <v>249</v>
      </c>
      <c r="C30" s="10" t="s">
        <v>75</v>
      </c>
      <c r="D30" s="60">
        <v>1</v>
      </c>
      <c r="E30" s="60" t="s">
        <v>153</v>
      </c>
      <c r="F30" s="213" t="s">
        <v>40</v>
      </c>
      <c r="G30" s="220" t="s">
        <v>205</v>
      </c>
      <c r="H30" s="59" t="s">
        <v>53</v>
      </c>
      <c r="I30" s="59" t="s">
        <v>53</v>
      </c>
      <c r="J30" s="90" t="s">
        <v>53</v>
      </c>
      <c r="K30" s="215">
        <v>1</v>
      </c>
      <c r="L30" s="88"/>
      <c r="M30" s="105">
        <v>0</v>
      </c>
      <c r="N30" s="74"/>
      <c r="O30" s="74"/>
      <c r="P30" s="75"/>
      <c r="Q30" s="101">
        <f>(L30*D30)+(N30*K30)+(O30*K30)+(P30*K30)</f>
        <v>0</v>
      </c>
      <c r="R30" s="179"/>
      <c r="S30" s="73"/>
      <c r="T30" s="73"/>
      <c r="U30" s="73"/>
      <c r="V30" s="73"/>
      <c r="W30" s="19"/>
      <c r="X30" s="19"/>
      <c r="Y30" s="19"/>
      <c r="Z30" s="84"/>
    </row>
    <row r="31" spans="1:29" s="33" customFormat="1" ht="30" customHeight="1" x14ac:dyDescent="0.3">
      <c r="A31" s="139" t="s">
        <v>76</v>
      </c>
      <c r="B31" s="10" t="s">
        <v>83</v>
      </c>
      <c r="C31" s="10" t="s">
        <v>246</v>
      </c>
      <c r="D31" s="60">
        <v>1</v>
      </c>
      <c r="E31" s="60" t="s">
        <v>250</v>
      </c>
      <c r="F31" s="213"/>
      <c r="G31" s="220"/>
      <c r="H31" s="59" t="s">
        <v>53</v>
      </c>
      <c r="I31" s="59" t="s">
        <v>53</v>
      </c>
      <c r="J31" s="90" t="s">
        <v>53</v>
      </c>
      <c r="K31" s="216"/>
      <c r="L31" s="88"/>
      <c r="M31" s="105">
        <v>0</v>
      </c>
      <c r="N31" s="74"/>
      <c r="O31" s="109">
        <v>0</v>
      </c>
      <c r="P31" s="110">
        <v>0</v>
      </c>
      <c r="Q31" s="101">
        <f>(L31*D31)+(N31*K31)</f>
        <v>0</v>
      </c>
      <c r="R31" s="179"/>
      <c r="S31" s="73"/>
      <c r="T31" s="73"/>
      <c r="U31" s="73"/>
      <c r="V31" s="73"/>
      <c r="W31" s="19"/>
      <c r="X31" s="19"/>
      <c r="Y31" s="19"/>
      <c r="Z31" s="84"/>
    </row>
    <row r="32" spans="1:29" s="33" customFormat="1" ht="30" customHeight="1" x14ac:dyDescent="0.3">
      <c r="A32" s="139" t="s">
        <v>77</v>
      </c>
      <c r="B32" s="10" t="s">
        <v>83</v>
      </c>
      <c r="C32" s="10" t="s">
        <v>247</v>
      </c>
      <c r="D32" s="60">
        <v>1</v>
      </c>
      <c r="E32" s="60" t="s">
        <v>251</v>
      </c>
      <c r="F32" s="213"/>
      <c r="G32" s="220"/>
      <c r="H32" s="59" t="s">
        <v>53</v>
      </c>
      <c r="I32" s="59" t="s">
        <v>53</v>
      </c>
      <c r="J32" s="90" t="s">
        <v>53</v>
      </c>
      <c r="K32" s="216"/>
      <c r="L32" s="88"/>
      <c r="M32" s="105">
        <v>0</v>
      </c>
      <c r="N32" s="74"/>
      <c r="O32" s="109">
        <v>0</v>
      </c>
      <c r="P32" s="110">
        <v>0</v>
      </c>
      <c r="Q32" s="101">
        <f t="shared" ref="Q32:Q40" si="1">(L32*D32)+(N32*K32)</f>
        <v>0</v>
      </c>
      <c r="R32" s="179"/>
      <c r="S32" s="73"/>
      <c r="T32" s="73"/>
      <c r="U32" s="73"/>
      <c r="V32" s="73"/>
      <c r="W32" s="19"/>
      <c r="X32" s="19"/>
      <c r="Y32" s="19"/>
      <c r="Z32" s="84"/>
    </row>
    <row r="33" spans="1:27" s="33" customFormat="1" ht="30" customHeight="1" x14ac:dyDescent="0.3">
      <c r="A33" s="139" t="s">
        <v>78</v>
      </c>
      <c r="B33" s="10" t="s">
        <v>84</v>
      </c>
      <c r="C33" s="10" t="s">
        <v>247</v>
      </c>
      <c r="D33" s="60">
        <v>1</v>
      </c>
      <c r="E33" s="60" t="s">
        <v>251</v>
      </c>
      <c r="F33" s="213"/>
      <c r="G33" s="220"/>
      <c r="H33" s="59" t="s">
        <v>53</v>
      </c>
      <c r="I33" s="59" t="s">
        <v>53</v>
      </c>
      <c r="J33" s="90" t="s">
        <v>53</v>
      </c>
      <c r="K33" s="216"/>
      <c r="L33" s="88"/>
      <c r="M33" s="105">
        <v>0</v>
      </c>
      <c r="N33" s="74"/>
      <c r="O33" s="109">
        <v>0</v>
      </c>
      <c r="P33" s="110">
        <v>0</v>
      </c>
      <c r="Q33" s="101">
        <f t="shared" si="1"/>
        <v>0</v>
      </c>
      <c r="R33" s="179"/>
      <c r="S33" s="73"/>
      <c r="T33" s="73"/>
      <c r="U33" s="73"/>
      <c r="V33" s="73"/>
      <c r="W33" s="19"/>
      <c r="X33" s="19"/>
      <c r="Y33" s="19"/>
      <c r="Z33" s="84"/>
    </row>
    <row r="34" spans="1:27" s="33" customFormat="1" ht="48.6" customHeight="1" x14ac:dyDescent="0.3">
      <c r="A34" s="139" t="s">
        <v>79</v>
      </c>
      <c r="B34" s="164" t="s">
        <v>252</v>
      </c>
      <c r="C34" s="10" t="s">
        <v>248</v>
      </c>
      <c r="D34" s="60">
        <v>7</v>
      </c>
      <c r="E34" s="60" t="s">
        <v>153</v>
      </c>
      <c r="F34" s="213"/>
      <c r="G34" s="220"/>
      <c r="H34" s="59" t="s">
        <v>53</v>
      </c>
      <c r="I34" s="59" t="s">
        <v>53</v>
      </c>
      <c r="J34" s="90" t="s">
        <v>53</v>
      </c>
      <c r="K34" s="216"/>
      <c r="L34" s="88"/>
      <c r="M34" s="105">
        <v>0</v>
      </c>
      <c r="N34" s="74"/>
      <c r="O34" s="109">
        <v>0</v>
      </c>
      <c r="P34" s="110">
        <v>0</v>
      </c>
      <c r="Q34" s="101">
        <f t="shared" si="1"/>
        <v>0</v>
      </c>
      <c r="R34" s="179"/>
      <c r="S34" s="73"/>
      <c r="T34" s="73"/>
      <c r="U34" s="73"/>
      <c r="V34" s="73"/>
      <c r="W34" s="19"/>
      <c r="X34" s="19"/>
      <c r="Y34" s="19"/>
      <c r="Z34" s="84"/>
    </row>
    <row r="35" spans="1:27" s="33" customFormat="1" ht="36.6" customHeight="1" x14ac:dyDescent="0.3">
      <c r="A35" s="139" t="s">
        <v>80</v>
      </c>
      <c r="B35" s="1" t="s">
        <v>254</v>
      </c>
      <c r="C35" s="10" t="s">
        <v>85</v>
      </c>
      <c r="D35" s="60">
        <v>2</v>
      </c>
      <c r="E35" s="60" t="s">
        <v>154</v>
      </c>
      <c r="F35" s="213"/>
      <c r="G35" s="220"/>
      <c r="H35" s="59" t="s">
        <v>53</v>
      </c>
      <c r="I35" s="59" t="s">
        <v>53</v>
      </c>
      <c r="J35" s="90" t="s">
        <v>53</v>
      </c>
      <c r="K35" s="216"/>
      <c r="L35" s="88"/>
      <c r="M35" s="105">
        <v>0</v>
      </c>
      <c r="N35" s="74"/>
      <c r="O35" s="109">
        <v>0</v>
      </c>
      <c r="P35" s="110">
        <v>0</v>
      </c>
      <c r="Q35" s="101">
        <f t="shared" si="1"/>
        <v>0</v>
      </c>
      <c r="R35" s="179"/>
      <c r="S35" s="73"/>
      <c r="T35" s="73"/>
      <c r="U35" s="73"/>
      <c r="V35" s="73"/>
      <c r="W35" s="19"/>
      <c r="X35" s="19"/>
      <c r="Y35" s="19"/>
      <c r="Z35" s="84"/>
    </row>
    <row r="36" spans="1:27" s="33" customFormat="1" ht="30" customHeight="1" x14ac:dyDescent="0.3">
      <c r="A36" s="139" t="s">
        <v>81</v>
      </c>
      <c r="B36" s="10" t="s">
        <v>86</v>
      </c>
      <c r="C36" s="10" t="s">
        <v>75</v>
      </c>
      <c r="D36" s="60">
        <v>1</v>
      </c>
      <c r="E36" s="60" t="s">
        <v>253</v>
      </c>
      <c r="F36" s="213"/>
      <c r="G36" s="220"/>
      <c r="H36" s="59" t="s">
        <v>53</v>
      </c>
      <c r="I36" s="59" t="s">
        <v>53</v>
      </c>
      <c r="J36" s="90" t="s">
        <v>53</v>
      </c>
      <c r="K36" s="216"/>
      <c r="L36" s="88"/>
      <c r="M36" s="105">
        <v>0</v>
      </c>
      <c r="N36" s="74"/>
      <c r="O36" s="109">
        <v>0</v>
      </c>
      <c r="P36" s="110">
        <v>0</v>
      </c>
      <c r="Q36" s="101">
        <f t="shared" si="1"/>
        <v>0</v>
      </c>
      <c r="R36" s="179"/>
      <c r="S36" s="73"/>
      <c r="T36" s="73"/>
      <c r="U36" s="73"/>
      <c r="V36" s="73"/>
      <c r="W36" s="19"/>
      <c r="X36" s="19"/>
      <c r="Y36" s="19"/>
      <c r="Z36" s="84"/>
    </row>
    <row r="37" spans="1:27" s="33" customFormat="1" ht="30" customHeight="1" x14ac:dyDescent="0.3">
      <c r="A37" s="139" t="s">
        <v>82</v>
      </c>
      <c r="B37" s="10" t="s">
        <v>87</v>
      </c>
      <c r="C37" s="10" t="s">
        <v>75</v>
      </c>
      <c r="D37" s="60">
        <v>1</v>
      </c>
      <c r="E37" s="60" t="s">
        <v>153</v>
      </c>
      <c r="F37" s="213"/>
      <c r="G37" s="220"/>
      <c r="H37" s="59" t="s">
        <v>53</v>
      </c>
      <c r="I37" s="59" t="s">
        <v>53</v>
      </c>
      <c r="J37" s="90" t="s">
        <v>53</v>
      </c>
      <c r="K37" s="216"/>
      <c r="L37" s="88"/>
      <c r="M37" s="105">
        <v>0</v>
      </c>
      <c r="N37" s="74"/>
      <c r="O37" s="109">
        <v>0</v>
      </c>
      <c r="P37" s="110">
        <v>0</v>
      </c>
      <c r="Q37" s="101">
        <f t="shared" si="1"/>
        <v>0</v>
      </c>
      <c r="R37" s="156"/>
      <c r="S37" s="73"/>
      <c r="T37" s="73"/>
      <c r="U37" s="73"/>
      <c r="V37" s="73"/>
      <c r="W37" s="19"/>
      <c r="X37" s="19"/>
      <c r="Y37" s="19"/>
      <c r="Z37" s="84"/>
    </row>
    <row r="38" spans="1:27" s="33" customFormat="1" ht="30" customHeight="1" x14ac:dyDescent="0.3">
      <c r="A38" s="139" t="s">
        <v>89</v>
      </c>
      <c r="B38" s="10" t="s">
        <v>88</v>
      </c>
      <c r="C38" s="10" t="s">
        <v>75</v>
      </c>
      <c r="D38" s="60">
        <v>1</v>
      </c>
      <c r="E38" s="60" t="s">
        <v>153</v>
      </c>
      <c r="F38" s="213"/>
      <c r="G38" s="220"/>
      <c r="H38" s="59" t="s">
        <v>53</v>
      </c>
      <c r="I38" s="59" t="s">
        <v>53</v>
      </c>
      <c r="J38" s="90" t="s">
        <v>53</v>
      </c>
      <c r="K38" s="216"/>
      <c r="L38" s="88"/>
      <c r="M38" s="105">
        <v>0</v>
      </c>
      <c r="N38" s="74"/>
      <c r="O38" s="109">
        <v>0</v>
      </c>
      <c r="P38" s="110">
        <v>0</v>
      </c>
      <c r="Q38" s="101">
        <f t="shared" si="1"/>
        <v>0</v>
      </c>
      <c r="R38" s="156"/>
      <c r="S38" s="73"/>
      <c r="T38" s="73"/>
      <c r="U38" s="73"/>
      <c r="V38" s="73"/>
      <c r="W38" s="19"/>
      <c r="X38" s="19"/>
      <c r="Y38" s="19"/>
      <c r="Z38" s="84"/>
    </row>
    <row r="39" spans="1:27" s="33" customFormat="1" ht="30" customHeight="1" x14ac:dyDescent="0.3">
      <c r="A39" s="139" t="s">
        <v>90</v>
      </c>
      <c r="B39" s="10" t="s">
        <v>91</v>
      </c>
      <c r="C39" s="10" t="s">
        <v>75</v>
      </c>
      <c r="D39" s="60">
        <v>1</v>
      </c>
      <c r="E39" s="60" t="s">
        <v>153</v>
      </c>
      <c r="F39" s="213"/>
      <c r="G39" s="220"/>
      <c r="H39" s="59" t="s">
        <v>53</v>
      </c>
      <c r="I39" s="59" t="s">
        <v>53</v>
      </c>
      <c r="J39" s="90" t="s">
        <v>53</v>
      </c>
      <c r="K39" s="216"/>
      <c r="L39" s="88"/>
      <c r="M39" s="105">
        <v>0</v>
      </c>
      <c r="N39" s="74"/>
      <c r="O39" s="109">
        <v>0</v>
      </c>
      <c r="P39" s="110">
        <v>0</v>
      </c>
      <c r="Q39" s="101">
        <f t="shared" si="1"/>
        <v>0</v>
      </c>
      <c r="R39" s="156"/>
      <c r="S39" s="73"/>
      <c r="T39" s="73"/>
      <c r="U39" s="73"/>
      <c r="V39" s="73"/>
      <c r="W39" s="19"/>
      <c r="X39" s="19"/>
      <c r="Y39" s="19"/>
      <c r="Z39" s="84"/>
    </row>
    <row r="40" spans="1:27" s="33" customFormat="1" ht="30" customHeight="1" thickBot="1" x14ac:dyDescent="0.35">
      <c r="A40" s="150" t="s">
        <v>94</v>
      </c>
      <c r="B40" s="51" t="s">
        <v>92</v>
      </c>
      <c r="C40" s="51" t="s">
        <v>93</v>
      </c>
      <c r="D40" s="63">
        <v>3</v>
      </c>
      <c r="E40" s="63" t="s">
        <v>155</v>
      </c>
      <c r="F40" s="214"/>
      <c r="G40" s="224"/>
      <c r="H40" s="62" t="s">
        <v>53</v>
      </c>
      <c r="I40" s="62" t="s">
        <v>53</v>
      </c>
      <c r="J40" s="91" t="s">
        <v>53</v>
      </c>
      <c r="K40" s="217"/>
      <c r="L40" s="178"/>
      <c r="M40" s="107">
        <v>0</v>
      </c>
      <c r="N40" s="74"/>
      <c r="O40" s="111">
        <v>0</v>
      </c>
      <c r="P40" s="112">
        <v>0</v>
      </c>
      <c r="Q40" s="101">
        <f t="shared" si="1"/>
        <v>0</v>
      </c>
      <c r="R40" s="156"/>
      <c r="S40" s="85"/>
      <c r="T40" s="85"/>
      <c r="U40" s="85"/>
      <c r="V40" s="85"/>
      <c r="W40" s="86"/>
      <c r="X40" s="86"/>
      <c r="Y40" s="86"/>
      <c r="Z40" s="87"/>
    </row>
    <row r="41" spans="1:27" s="33" customFormat="1" ht="30" customHeight="1" thickBot="1" x14ac:dyDescent="0.35">
      <c r="A41" s="89" t="s">
        <v>125</v>
      </c>
      <c r="B41" s="235" t="s">
        <v>95</v>
      </c>
      <c r="C41" s="236"/>
      <c r="D41" s="236"/>
      <c r="E41" s="236"/>
      <c r="F41" s="236"/>
      <c r="G41" s="236"/>
      <c r="H41" s="236"/>
      <c r="I41" s="236"/>
      <c r="J41" s="236"/>
      <c r="K41" s="236"/>
      <c r="L41" s="236"/>
      <c r="M41" s="236"/>
      <c r="N41" s="236"/>
      <c r="O41" s="236"/>
      <c r="P41" s="237"/>
      <c r="Q41" s="72">
        <f>SUM(Q30:Q40)</f>
        <v>0</v>
      </c>
      <c r="R41" s="157"/>
      <c r="S41" s="32"/>
      <c r="T41" s="32"/>
      <c r="U41" s="32"/>
      <c r="V41" s="32"/>
      <c r="W41" s="32"/>
      <c r="X41" s="32"/>
      <c r="Y41" s="32"/>
    </row>
    <row r="42" spans="1:27" ht="18" x14ac:dyDescent="0.35">
      <c r="A42" s="68" t="s">
        <v>106</v>
      </c>
      <c r="B42" s="67" t="s">
        <v>156</v>
      </c>
    </row>
    <row r="43" spans="1:27" ht="18" x14ac:dyDescent="0.35">
      <c r="B43" s="67" t="s">
        <v>107</v>
      </c>
    </row>
    <row r="44" spans="1:27" ht="15" thickBot="1" x14ac:dyDescent="0.35"/>
    <row r="45" spans="1:27" ht="33" customHeight="1" thickBot="1" x14ac:dyDescent="0.35">
      <c r="A45" s="223" t="s">
        <v>115</v>
      </c>
      <c r="B45" s="223"/>
      <c r="C45" s="223"/>
      <c r="D45" s="108" t="s">
        <v>256</v>
      </c>
      <c r="S45"/>
      <c r="T45" s="238" t="s">
        <v>215</v>
      </c>
      <c r="U45" s="239"/>
      <c r="V45" s="239"/>
      <c r="W45" s="239"/>
      <c r="X45" s="239"/>
      <c r="Y45" s="239"/>
      <c r="Z45" s="239"/>
      <c r="AA45" s="240"/>
    </row>
    <row r="46" spans="1:27" ht="117" customHeight="1" x14ac:dyDescent="0.3">
      <c r="A46" s="136" t="s">
        <v>37</v>
      </c>
      <c r="B46" s="141" t="s">
        <v>4</v>
      </c>
      <c r="C46" s="142" t="s">
        <v>28</v>
      </c>
      <c r="D46" s="143" t="s">
        <v>58</v>
      </c>
      <c r="E46" s="143" t="s">
        <v>5</v>
      </c>
      <c r="F46" s="218" t="s">
        <v>204</v>
      </c>
      <c r="G46" s="218"/>
      <c r="H46" s="144" t="s">
        <v>43</v>
      </c>
      <c r="I46" s="143" t="s">
        <v>7</v>
      </c>
      <c r="J46" s="143" t="s">
        <v>8</v>
      </c>
      <c r="K46" s="152" t="s">
        <v>59</v>
      </c>
      <c r="L46" s="146" t="s">
        <v>160</v>
      </c>
      <c r="M46" s="153" t="s">
        <v>105</v>
      </c>
      <c r="N46" s="146" t="s">
        <v>96</v>
      </c>
      <c r="O46" s="146" t="s">
        <v>10</v>
      </c>
      <c r="P46" s="146" t="s">
        <v>151</v>
      </c>
      <c r="Q46" s="167" t="s">
        <v>100</v>
      </c>
      <c r="R46" s="42" t="s">
        <v>199</v>
      </c>
      <c r="S46" s="149" t="s">
        <v>11</v>
      </c>
      <c r="T46" s="31" t="s">
        <v>212</v>
      </c>
      <c r="U46" s="122" t="s">
        <v>243</v>
      </c>
      <c r="V46" s="61" t="s">
        <v>242</v>
      </c>
      <c r="W46" s="31" t="s">
        <v>241</v>
      </c>
      <c r="X46" s="61" t="s">
        <v>149</v>
      </c>
      <c r="Y46" s="61" t="s">
        <v>245</v>
      </c>
      <c r="Z46" s="61" t="s">
        <v>150</v>
      </c>
      <c r="AA46" s="83" t="s">
        <v>11</v>
      </c>
    </row>
    <row r="47" spans="1:27" s="33" customFormat="1" ht="30" customHeight="1" x14ac:dyDescent="0.3">
      <c r="A47" s="139" t="s">
        <v>60</v>
      </c>
      <c r="B47" s="10" t="s">
        <v>57</v>
      </c>
      <c r="C47" s="10" t="s">
        <v>112</v>
      </c>
      <c r="D47" s="60">
        <v>3</v>
      </c>
      <c r="E47" s="213" t="s">
        <v>40</v>
      </c>
      <c r="F47" s="220" t="s">
        <v>205</v>
      </c>
      <c r="G47" s="220"/>
      <c r="H47" s="59" t="s">
        <v>53</v>
      </c>
      <c r="I47" s="59" t="s">
        <v>53</v>
      </c>
      <c r="J47" s="90" t="s">
        <v>53</v>
      </c>
      <c r="K47" s="63">
        <v>2</v>
      </c>
      <c r="L47" s="79"/>
      <c r="M47" s="77"/>
      <c r="N47" s="105">
        <v>0</v>
      </c>
      <c r="O47" s="105">
        <v>0</v>
      </c>
      <c r="P47" s="77"/>
      <c r="Q47" s="168"/>
      <c r="R47" s="102">
        <f>(L47*D47)+(N47*K47)+(O47*K47)+(P47*K47)+(Q47*K47)</f>
        <v>0</v>
      </c>
      <c r="S47" s="133"/>
      <c r="T47" s="104"/>
      <c r="U47" s="104"/>
      <c r="V47" s="104"/>
      <c r="W47" s="104"/>
      <c r="X47" s="19"/>
      <c r="Y47" s="19"/>
      <c r="Z47" s="19"/>
      <c r="AA47" s="124"/>
    </row>
    <row r="48" spans="1:27" s="33" customFormat="1" ht="52.95" customHeight="1" x14ac:dyDescent="0.3">
      <c r="A48" s="139" t="s">
        <v>61</v>
      </c>
      <c r="B48" s="1" t="s">
        <v>72</v>
      </c>
      <c r="C48" s="10" t="s">
        <v>73</v>
      </c>
      <c r="D48" s="60">
        <v>6</v>
      </c>
      <c r="E48" s="213"/>
      <c r="F48" s="220"/>
      <c r="G48" s="220"/>
      <c r="H48" s="59" t="s">
        <v>53</v>
      </c>
      <c r="I48" s="59" t="s">
        <v>53</v>
      </c>
      <c r="J48" s="90" t="s">
        <v>53</v>
      </c>
      <c r="K48" s="165"/>
      <c r="L48" s="104"/>
      <c r="M48" s="106">
        <v>0</v>
      </c>
      <c r="N48" s="77"/>
      <c r="O48" s="77"/>
      <c r="P48" s="106">
        <v>0</v>
      </c>
      <c r="Q48" s="169">
        <v>0</v>
      </c>
      <c r="R48" s="102">
        <f>(L48*D48)+(N48*K47)+(O48*K47)</f>
        <v>0</v>
      </c>
      <c r="S48" s="133"/>
      <c r="T48" s="104"/>
      <c r="U48" s="104"/>
      <c r="V48" s="104"/>
      <c r="W48" s="104"/>
      <c r="X48" s="19"/>
      <c r="Y48" s="19"/>
      <c r="Z48" s="19"/>
      <c r="AA48" s="124"/>
    </row>
    <row r="49" spans="1:27" s="33" customFormat="1" ht="30" customHeight="1" x14ac:dyDescent="0.3">
      <c r="A49" s="139" t="s">
        <v>62</v>
      </c>
      <c r="B49" s="10" t="s">
        <v>66</v>
      </c>
      <c r="C49" s="10" t="s">
        <v>112</v>
      </c>
      <c r="D49" s="60">
        <v>3</v>
      </c>
      <c r="E49" s="213"/>
      <c r="F49" s="220"/>
      <c r="G49" s="220"/>
      <c r="H49" s="59" t="s">
        <v>53</v>
      </c>
      <c r="I49" s="59" t="s">
        <v>53</v>
      </c>
      <c r="J49" s="90" t="s">
        <v>53</v>
      </c>
      <c r="K49" s="165"/>
      <c r="L49" s="104"/>
      <c r="M49" s="106">
        <v>0</v>
      </c>
      <c r="N49" s="105">
        <v>0</v>
      </c>
      <c r="O49" s="105">
        <v>0</v>
      </c>
      <c r="P49" s="106">
        <v>0</v>
      </c>
      <c r="Q49" s="169">
        <v>0</v>
      </c>
      <c r="R49" s="102">
        <f>(L49*D49)</f>
        <v>0</v>
      </c>
      <c r="S49" s="133"/>
      <c r="T49" s="104"/>
      <c r="U49" s="104"/>
      <c r="V49" s="104"/>
      <c r="W49" s="104"/>
      <c r="X49" s="19"/>
      <c r="Y49" s="19"/>
      <c r="Z49" s="19"/>
      <c r="AA49" s="124"/>
    </row>
    <row r="50" spans="1:27" s="33" customFormat="1" ht="30" customHeight="1" x14ac:dyDescent="0.3">
      <c r="A50" s="139" t="s">
        <v>63</v>
      </c>
      <c r="B50" s="10" t="s">
        <v>67</v>
      </c>
      <c r="C50" s="10" t="s">
        <v>112</v>
      </c>
      <c r="D50" s="60">
        <v>10</v>
      </c>
      <c r="E50" s="213"/>
      <c r="F50" s="220"/>
      <c r="G50" s="220"/>
      <c r="H50" s="59" t="s">
        <v>53</v>
      </c>
      <c r="I50" s="59" t="s">
        <v>53</v>
      </c>
      <c r="J50" s="90" t="s">
        <v>53</v>
      </c>
      <c r="K50" s="165"/>
      <c r="L50" s="104"/>
      <c r="M50" s="106">
        <v>0</v>
      </c>
      <c r="N50" s="105">
        <v>0</v>
      </c>
      <c r="O50" s="105">
        <v>0</v>
      </c>
      <c r="P50" s="106">
        <v>0</v>
      </c>
      <c r="Q50" s="169">
        <v>0</v>
      </c>
      <c r="R50" s="102">
        <f>(L50*D50)</f>
        <v>0</v>
      </c>
      <c r="S50" s="133"/>
      <c r="T50" s="104"/>
      <c r="U50" s="104"/>
      <c r="V50" s="104"/>
      <c r="W50" s="104"/>
      <c r="X50" s="19"/>
      <c r="Y50" s="19"/>
      <c r="Z50" s="19"/>
      <c r="AA50" s="124"/>
    </row>
    <row r="51" spans="1:27" s="33" customFormat="1" ht="30" customHeight="1" x14ac:dyDescent="0.3">
      <c r="A51" s="139" t="s">
        <v>64</v>
      </c>
      <c r="B51" s="10" t="s">
        <v>68</v>
      </c>
      <c r="C51" s="10" t="s">
        <v>111</v>
      </c>
      <c r="D51" s="60">
        <v>1</v>
      </c>
      <c r="E51" s="213"/>
      <c r="F51" s="220"/>
      <c r="G51" s="220"/>
      <c r="H51" s="59" t="s">
        <v>53</v>
      </c>
      <c r="I51" s="59" t="s">
        <v>53</v>
      </c>
      <c r="J51" s="90" t="s">
        <v>53</v>
      </c>
      <c r="K51" s="165"/>
      <c r="L51" s="104"/>
      <c r="M51" s="106">
        <v>0</v>
      </c>
      <c r="N51" s="77"/>
      <c r="O51" s="77"/>
      <c r="P51" s="106">
        <v>0</v>
      </c>
      <c r="Q51" s="169">
        <v>0</v>
      </c>
      <c r="R51" s="102">
        <f>(L51*D51)+(N51*K47)+(O51*K47)</f>
        <v>0</v>
      </c>
      <c r="S51" s="133"/>
      <c r="T51" s="104"/>
      <c r="U51" s="104"/>
      <c r="V51" s="104"/>
      <c r="W51" s="104"/>
      <c r="X51" s="19"/>
      <c r="Y51" s="19"/>
      <c r="Z51" s="19"/>
      <c r="AA51" s="124"/>
    </row>
    <row r="52" spans="1:27" s="33" customFormat="1" ht="30" customHeight="1" x14ac:dyDescent="0.3">
      <c r="A52" s="139" t="s">
        <v>65</v>
      </c>
      <c r="B52" s="10" t="s">
        <v>69</v>
      </c>
      <c r="C52" s="10" t="s">
        <v>111</v>
      </c>
      <c r="D52" s="60">
        <v>1</v>
      </c>
      <c r="E52" s="213"/>
      <c r="F52" s="220"/>
      <c r="G52" s="220"/>
      <c r="H52" s="59" t="s">
        <v>53</v>
      </c>
      <c r="I52" s="59" t="s">
        <v>53</v>
      </c>
      <c r="J52" s="90" t="s">
        <v>53</v>
      </c>
      <c r="K52" s="165"/>
      <c r="L52" s="104"/>
      <c r="M52" s="106">
        <v>0</v>
      </c>
      <c r="N52" s="77"/>
      <c r="O52" s="77"/>
      <c r="P52" s="106">
        <v>0</v>
      </c>
      <c r="Q52" s="169">
        <v>0</v>
      </c>
      <c r="R52" s="102">
        <f>(L52*D52)+(N52*K47)+(O52*K47)</f>
        <v>0</v>
      </c>
      <c r="S52" s="133"/>
      <c r="T52" s="104"/>
      <c r="U52" s="104"/>
      <c r="V52" s="104"/>
      <c r="W52" s="104"/>
      <c r="X52" s="19"/>
      <c r="Y52" s="19"/>
      <c r="Z52" s="19"/>
      <c r="AA52" s="124"/>
    </row>
    <row r="53" spans="1:27" s="33" customFormat="1" ht="30" customHeight="1" x14ac:dyDescent="0.3">
      <c r="A53" s="139" t="s">
        <v>71</v>
      </c>
      <c r="B53" s="10" t="s">
        <v>70</v>
      </c>
      <c r="C53" s="10" t="s">
        <v>111</v>
      </c>
      <c r="D53" s="60">
        <v>1</v>
      </c>
      <c r="E53" s="213"/>
      <c r="F53" s="220"/>
      <c r="G53" s="220"/>
      <c r="H53" s="59" t="s">
        <v>53</v>
      </c>
      <c r="I53" s="59" t="s">
        <v>53</v>
      </c>
      <c r="J53" s="90" t="s">
        <v>53</v>
      </c>
      <c r="K53" s="165"/>
      <c r="L53" s="104"/>
      <c r="M53" s="106">
        <v>0</v>
      </c>
      <c r="N53" s="77"/>
      <c r="O53" s="77"/>
      <c r="P53" s="106">
        <v>0</v>
      </c>
      <c r="Q53" s="169">
        <v>0</v>
      </c>
      <c r="R53" s="102">
        <f>(L53*D53)+(N53*K47)+(O53*K47)</f>
        <v>0</v>
      </c>
      <c r="S53" s="133"/>
      <c r="T53" s="104"/>
      <c r="U53" s="104"/>
      <c r="V53" s="104"/>
      <c r="W53" s="104"/>
      <c r="X53" s="19"/>
      <c r="Y53" s="19"/>
      <c r="Z53" s="19"/>
      <c r="AA53" s="124"/>
    </row>
    <row r="54" spans="1:27" s="33" customFormat="1" ht="30" customHeight="1" thickBot="1" x14ac:dyDescent="0.35">
      <c r="A54" s="140" t="s">
        <v>74</v>
      </c>
      <c r="B54" s="177" t="s">
        <v>158</v>
      </c>
      <c r="C54" s="170" t="s">
        <v>206</v>
      </c>
      <c r="D54" s="171">
        <v>1</v>
      </c>
      <c r="E54" s="219"/>
      <c r="F54" s="221"/>
      <c r="G54" s="221"/>
      <c r="H54" s="172" t="s">
        <v>53</v>
      </c>
      <c r="I54" s="172" t="s">
        <v>53</v>
      </c>
      <c r="J54" s="173" t="s">
        <v>53</v>
      </c>
      <c r="K54" s="171">
        <v>1</v>
      </c>
      <c r="L54" s="174"/>
      <c r="M54" s="175"/>
      <c r="N54" s="175"/>
      <c r="O54" s="175"/>
      <c r="P54" s="175"/>
      <c r="Q54" s="176">
        <v>0</v>
      </c>
      <c r="R54" s="102">
        <f>(L54*D54)+(M54*K54)+(N54*K54)+(O54*K54)+(P54*K54)+(Q54*K54)</f>
        <v>0</v>
      </c>
      <c r="S54" s="133"/>
      <c r="T54" s="123"/>
      <c r="U54" s="123"/>
      <c r="V54" s="123"/>
      <c r="W54" s="123"/>
      <c r="X54" s="86"/>
      <c r="Y54" s="86"/>
      <c r="Z54" s="86"/>
      <c r="AA54" s="125"/>
    </row>
    <row r="55" spans="1:27" s="33" customFormat="1" ht="30" customHeight="1" thickBot="1" x14ac:dyDescent="0.35">
      <c r="A55" s="166" t="s">
        <v>157</v>
      </c>
      <c r="B55" s="250" t="s">
        <v>216</v>
      </c>
      <c r="C55" s="251"/>
      <c r="D55" s="251"/>
      <c r="E55" s="251"/>
      <c r="F55" s="251"/>
      <c r="G55" s="251"/>
      <c r="H55" s="251"/>
      <c r="I55" s="251"/>
      <c r="J55" s="251"/>
      <c r="K55" s="251"/>
      <c r="L55" s="251"/>
      <c r="M55" s="251"/>
      <c r="N55" s="251"/>
      <c r="O55" s="251"/>
      <c r="P55" s="251"/>
      <c r="Q55" s="252"/>
      <c r="R55" s="72">
        <f>SUM(R47:R54)</f>
        <v>0</v>
      </c>
      <c r="S55" s="155"/>
      <c r="T55" s="27"/>
      <c r="U55" s="27"/>
      <c r="V55" s="27"/>
      <c r="W55" s="27"/>
      <c r="X55" s="27"/>
      <c r="Y55" s="27"/>
      <c r="Z55" s="27"/>
    </row>
    <row r="56" spans="1:27" ht="18" x14ac:dyDescent="0.35">
      <c r="A56" s="68" t="s">
        <v>106</v>
      </c>
      <c r="B56" s="67" t="s">
        <v>108</v>
      </c>
    </row>
    <row r="57" spans="1:27" ht="15" thickBot="1" x14ac:dyDescent="0.35"/>
    <row r="58" spans="1:27" ht="23.4" customHeight="1" thickBot="1" x14ac:dyDescent="0.35">
      <c r="A58" s="223" t="s">
        <v>159</v>
      </c>
      <c r="B58" s="223"/>
      <c r="C58" s="223"/>
      <c r="D58" s="108" t="s">
        <v>217</v>
      </c>
      <c r="T58" s="80" t="s">
        <v>215</v>
      </c>
      <c r="U58" s="81"/>
      <c r="V58" s="81"/>
      <c r="W58" s="81"/>
      <c r="X58" s="81"/>
      <c r="Y58" s="81"/>
      <c r="Z58" s="81"/>
      <c r="AA58" s="82"/>
    </row>
    <row r="59" spans="1:27" ht="143.25" customHeight="1" x14ac:dyDescent="0.3">
      <c r="A59" s="136" t="s">
        <v>37</v>
      </c>
      <c r="B59" s="141" t="s">
        <v>4</v>
      </c>
      <c r="C59" s="142" t="s">
        <v>28</v>
      </c>
      <c r="D59" s="143" t="s">
        <v>58</v>
      </c>
      <c r="E59" s="143" t="s">
        <v>152</v>
      </c>
      <c r="F59" s="218" t="s">
        <v>204</v>
      </c>
      <c r="G59" s="218"/>
      <c r="H59" s="222" t="s">
        <v>191</v>
      </c>
      <c r="I59" s="222"/>
      <c r="J59" s="222"/>
      <c r="K59" s="152" t="s">
        <v>59</v>
      </c>
      <c r="L59" s="146" t="s">
        <v>103</v>
      </c>
      <c r="M59" s="153" t="s">
        <v>105</v>
      </c>
      <c r="N59" s="153" t="s">
        <v>255</v>
      </c>
      <c r="O59" s="146" t="s">
        <v>104</v>
      </c>
      <c r="P59" s="153" t="s">
        <v>151</v>
      </c>
      <c r="Q59" s="148" t="s">
        <v>100</v>
      </c>
      <c r="R59" s="42" t="s">
        <v>199</v>
      </c>
      <c r="S59" s="149" t="s">
        <v>11</v>
      </c>
      <c r="T59" s="31" t="s">
        <v>212</v>
      </c>
      <c r="U59" s="122" t="s">
        <v>243</v>
      </c>
      <c r="V59" s="61" t="s">
        <v>242</v>
      </c>
      <c r="W59" s="31" t="s">
        <v>241</v>
      </c>
      <c r="X59" s="61" t="s">
        <v>149</v>
      </c>
      <c r="Y59" s="61" t="s">
        <v>245</v>
      </c>
      <c r="Z59" s="61" t="s">
        <v>150</v>
      </c>
      <c r="AA59" s="83" t="s">
        <v>11</v>
      </c>
    </row>
    <row r="60" spans="1:27" ht="30" customHeight="1" x14ac:dyDescent="0.3">
      <c r="A60" s="139" t="s">
        <v>101</v>
      </c>
      <c r="B60" s="164" t="s">
        <v>169</v>
      </c>
      <c r="C60" s="35" t="s">
        <v>170</v>
      </c>
      <c r="D60" s="59">
        <v>8</v>
      </c>
      <c r="E60" s="60" t="s">
        <v>173</v>
      </c>
      <c r="F60" s="213" t="s">
        <v>205</v>
      </c>
      <c r="G60" s="213"/>
      <c r="H60" s="209" t="s">
        <v>192</v>
      </c>
      <c r="I60" s="209"/>
      <c r="J60" s="210"/>
      <c r="K60" s="62">
        <v>1</v>
      </c>
      <c r="L60" s="94"/>
      <c r="M60" s="93"/>
      <c r="N60" s="76"/>
      <c r="O60" s="96"/>
      <c r="P60" s="93"/>
      <c r="Q60" s="98"/>
      <c r="R60" s="103">
        <f>(L60*D60)+(M60*K60)+(N60*K60)+(O60*K60)+(P60*K60)+(Q60*K60)</f>
        <v>0</v>
      </c>
      <c r="S60" s="133"/>
      <c r="T60" s="104"/>
      <c r="U60" s="104"/>
      <c r="V60" s="104"/>
      <c r="W60" s="104"/>
      <c r="X60" s="19"/>
      <c r="Y60" s="19"/>
      <c r="Z60" s="19"/>
      <c r="AA60" s="124"/>
    </row>
    <row r="61" spans="1:27" ht="61.5" customHeight="1" x14ac:dyDescent="0.3">
      <c r="A61" s="139" t="s">
        <v>102</v>
      </c>
      <c r="B61" s="164" t="s">
        <v>171</v>
      </c>
      <c r="C61" s="35" t="s">
        <v>172</v>
      </c>
      <c r="D61" s="59">
        <v>2</v>
      </c>
      <c r="E61" s="60" t="s">
        <v>174</v>
      </c>
      <c r="F61" s="213"/>
      <c r="G61" s="213"/>
      <c r="H61" s="209" t="s">
        <v>193</v>
      </c>
      <c r="I61" s="209" t="s">
        <v>53</v>
      </c>
      <c r="J61" s="210" t="s">
        <v>53</v>
      </c>
      <c r="K61" s="92"/>
      <c r="L61" s="94"/>
      <c r="M61" s="113">
        <v>0</v>
      </c>
      <c r="N61" s="114">
        <v>0</v>
      </c>
      <c r="O61" s="96"/>
      <c r="P61" s="113">
        <v>0</v>
      </c>
      <c r="Q61" s="94"/>
      <c r="R61" s="102">
        <f>(L61*D61)+(O61*K60)+(Q61*K60)</f>
        <v>0</v>
      </c>
      <c r="S61" s="133"/>
      <c r="T61" s="104"/>
      <c r="U61" s="104"/>
      <c r="V61" s="104"/>
      <c r="W61" s="104"/>
      <c r="X61" s="19"/>
      <c r="Y61" s="19"/>
      <c r="Z61" s="19"/>
      <c r="AA61" s="124"/>
    </row>
    <row r="62" spans="1:27" ht="62.25" customHeight="1" x14ac:dyDescent="0.3">
      <c r="A62" s="139" t="s">
        <v>161</v>
      </c>
      <c r="B62" s="164" t="s">
        <v>190</v>
      </c>
      <c r="C62" s="35" t="s">
        <v>175</v>
      </c>
      <c r="D62" s="34">
        <v>4</v>
      </c>
      <c r="E62" s="59" t="s">
        <v>174</v>
      </c>
      <c r="F62" s="213"/>
      <c r="G62" s="213"/>
      <c r="H62" s="209" t="s">
        <v>192</v>
      </c>
      <c r="I62" s="209"/>
      <c r="J62" s="210"/>
      <c r="K62" s="92"/>
      <c r="L62" s="94"/>
      <c r="M62" s="113">
        <v>0</v>
      </c>
      <c r="N62" s="114">
        <v>0</v>
      </c>
      <c r="O62" s="96"/>
      <c r="P62" s="113">
        <v>0</v>
      </c>
      <c r="Q62" s="94"/>
      <c r="R62" s="102">
        <f>(L62*D62)+(O62*K60)+(Q62*K60)</f>
        <v>0</v>
      </c>
      <c r="S62" s="133"/>
      <c r="T62" s="104"/>
      <c r="U62" s="104"/>
      <c r="V62" s="104"/>
      <c r="W62" s="104"/>
      <c r="X62" s="19"/>
      <c r="Y62" s="19"/>
      <c r="Z62" s="19"/>
      <c r="AA62" s="124"/>
    </row>
    <row r="63" spans="1:27" ht="30" customHeight="1" x14ac:dyDescent="0.3">
      <c r="A63" s="139" t="s">
        <v>162</v>
      </c>
      <c r="B63" s="164" t="s">
        <v>176</v>
      </c>
      <c r="C63" s="35" t="s">
        <v>177</v>
      </c>
      <c r="D63" s="59">
        <v>1</v>
      </c>
      <c r="E63" s="59" t="s">
        <v>178</v>
      </c>
      <c r="F63" s="213"/>
      <c r="G63" s="213"/>
      <c r="H63" s="209" t="s">
        <v>192</v>
      </c>
      <c r="I63" s="209"/>
      <c r="J63" s="210"/>
      <c r="K63" s="92"/>
      <c r="L63" s="94"/>
      <c r="M63" s="113">
        <v>0</v>
      </c>
      <c r="N63" s="114">
        <v>0</v>
      </c>
      <c r="O63" s="96"/>
      <c r="P63" s="113">
        <v>0</v>
      </c>
      <c r="Q63" s="94"/>
      <c r="R63" s="102">
        <f>(L63*D63)+(O63*K60)+(Q63*K60)</f>
        <v>0</v>
      </c>
      <c r="S63" s="133"/>
      <c r="T63" s="104"/>
      <c r="U63" s="104"/>
      <c r="V63" s="104"/>
      <c r="W63" s="104"/>
      <c r="X63" s="19"/>
      <c r="Y63" s="19"/>
      <c r="Z63" s="19"/>
      <c r="AA63" s="124"/>
    </row>
    <row r="64" spans="1:27" ht="30" customHeight="1" x14ac:dyDescent="0.3">
      <c r="A64" s="139" t="s">
        <v>163</v>
      </c>
      <c r="B64" s="164" t="s">
        <v>179</v>
      </c>
      <c r="C64" s="35" t="s">
        <v>186</v>
      </c>
      <c r="D64" s="59">
        <v>1</v>
      </c>
      <c r="E64" s="59" t="s">
        <v>180</v>
      </c>
      <c r="F64" s="213"/>
      <c r="G64" s="213"/>
      <c r="H64" s="209" t="s">
        <v>194</v>
      </c>
      <c r="I64" s="209" t="s">
        <v>53</v>
      </c>
      <c r="J64" s="210" t="s">
        <v>53</v>
      </c>
      <c r="K64" s="92"/>
      <c r="L64" s="94"/>
      <c r="M64" s="113">
        <v>0</v>
      </c>
      <c r="N64" s="114">
        <v>0</v>
      </c>
      <c r="O64" s="96"/>
      <c r="P64" s="113">
        <v>0</v>
      </c>
      <c r="Q64" s="94"/>
      <c r="R64" s="102">
        <f>(L64*D64)+(O64*K60)+(Q64*K60)</f>
        <v>0</v>
      </c>
      <c r="S64" s="133"/>
      <c r="T64" s="104"/>
      <c r="U64" s="104"/>
      <c r="V64" s="104"/>
      <c r="W64" s="104"/>
      <c r="X64" s="19"/>
      <c r="Y64" s="19"/>
      <c r="Z64" s="19"/>
      <c r="AA64" s="124"/>
    </row>
    <row r="65" spans="1:27" ht="30" customHeight="1" x14ac:dyDescent="0.3">
      <c r="A65" s="139" t="s">
        <v>164</v>
      </c>
      <c r="B65" s="164" t="s">
        <v>181</v>
      </c>
      <c r="C65" s="35" t="s">
        <v>187</v>
      </c>
      <c r="D65" s="59">
        <v>1</v>
      </c>
      <c r="E65" s="59" t="s">
        <v>180</v>
      </c>
      <c r="F65" s="213"/>
      <c r="G65" s="213"/>
      <c r="H65" s="209" t="s">
        <v>195</v>
      </c>
      <c r="I65" s="209" t="s">
        <v>53</v>
      </c>
      <c r="J65" s="210" t="s">
        <v>53</v>
      </c>
      <c r="K65" s="92"/>
      <c r="L65" s="94"/>
      <c r="M65" s="113">
        <v>0</v>
      </c>
      <c r="N65" s="114">
        <v>0</v>
      </c>
      <c r="O65" s="96"/>
      <c r="P65" s="113">
        <v>0</v>
      </c>
      <c r="Q65" s="94"/>
      <c r="R65" s="102">
        <f>(L65*D65)+(O65*K60)+(Q65*K60)</f>
        <v>0</v>
      </c>
      <c r="S65" s="133"/>
      <c r="T65" s="104"/>
      <c r="U65" s="104"/>
      <c r="V65" s="104"/>
      <c r="W65" s="104"/>
      <c r="X65" s="19"/>
      <c r="Y65" s="19"/>
      <c r="Z65" s="19"/>
      <c r="AA65" s="124"/>
    </row>
    <row r="66" spans="1:27" ht="30" customHeight="1" x14ac:dyDescent="0.3">
      <c r="A66" s="139" t="s">
        <v>165</v>
      </c>
      <c r="B66" s="35" t="s">
        <v>182</v>
      </c>
      <c r="C66" s="35" t="s">
        <v>188</v>
      </c>
      <c r="D66" s="59">
        <v>1</v>
      </c>
      <c r="E66" s="59" t="s">
        <v>183</v>
      </c>
      <c r="F66" s="213"/>
      <c r="G66" s="213"/>
      <c r="H66" s="209" t="s">
        <v>196</v>
      </c>
      <c r="I66" s="209" t="s">
        <v>53</v>
      </c>
      <c r="J66" s="210" t="s">
        <v>53</v>
      </c>
      <c r="K66" s="92"/>
      <c r="L66" s="94"/>
      <c r="M66" s="113">
        <v>0</v>
      </c>
      <c r="N66" s="114">
        <v>0</v>
      </c>
      <c r="O66" s="96"/>
      <c r="P66" s="113">
        <v>0</v>
      </c>
      <c r="Q66" s="94"/>
      <c r="R66" s="102">
        <f>(L66*D66)+(O66*K60)+(Q66*K60)</f>
        <v>0</v>
      </c>
      <c r="S66" s="133"/>
      <c r="T66" s="104"/>
      <c r="U66" s="104"/>
      <c r="V66" s="104"/>
      <c r="W66" s="104"/>
      <c r="X66" s="19"/>
      <c r="Y66" s="19"/>
      <c r="Z66" s="19"/>
      <c r="AA66" s="124"/>
    </row>
    <row r="67" spans="1:27" ht="30" customHeight="1" x14ac:dyDescent="0.3">
      <c r="A67" s="139" t="s">
        <v>166</v>
      </c>
      <c r="B67" s="35" t="s">
        <v>184</v>
      </c>
      <c r="C67" s="35" t="s">
        <v>188</v>
      </c>
      <c r="D67" s="59">
        <v>1</v>
      </c>
      <c r="E67" s="59" t="s">
        <v>183</v>
      </c>
      <c r="F67" s="213"/>
      <c r="G67" s="213"/>
      <c r="H67" s="209" t="s">
        <v>197</v>
      </c>
      <c r="I67" s="209" t="s">
        <v>53</v>
      </c>
      <c r="J67" s="210" t="s">
        <v>53</v>
      </c>
      <c r="K67" s="92"/>
      <c r="L67" s="94"/>
      <c r="M67" s="113">
        <v>0</v>
      </c>
      <c r="N67" s="114">
        <v>0</v>
      </c>
      <c r="O67" s="96"/>
      <c r="P67" s="113">
        <v>0</v>
      </c>
      <c r="Q67" s="94"/>
      <c r="R67" s="102">
        <f>(L67*D67)+(O67*K60)+(Q67*K60)</f>
        <v>0</v>
      </c>
      <c r="S67" s="133"/>
      <c r="T67" s="104"/>
      <c r="U67" s="104"/>
      <c r="V67" s="104"/>
      <c r="W67" s="104"/>
      <c r="X67" s="19"/>
      <c r="Y67" s="19"/>
      <c r="Z67" s="19"/>
      <c r="AA67" s="124"/>
    </row>
    <row r="68" spans="1:27" ht="132.75" customHeight="1" thickBot="1" x14ac:dyDescent="0.35">
      <c r="A68" s="150" t="s">
        <v>167</v>
      </c>
      <c r="B68" s="52" t="s">
        <v>189</v>
      </c>
      <c r="C68" s="52" t="s">
        <v>185</v>
      </c>
      <c r="D68" s="62">
        <v>1</v>
      </c>
      <c r="E68" s="62" t="s">
        <v>178</v>
      </c>
      <c r="F68" s="214"/>
      <c r="G68" s="214"/>
      <c r="H68" s="211" t="s">
        <v>198</v>
      </c>
      <c r="I68" s="211" t="s">
        <v>53</v>
      </c>
      <c r="J68" s="212" t="s">
        <v>53</v>
      </c>
      <c r="K68" s="92"/>
      <c r="L68" s="95"/>
      <c r="M68" s="113">
        <v>0</v>
      </c>
      <c r="N68" s="114">
        <v>0</v>
      </c>
      <c r="O68" s="97"/>
      <c r="P68" s="113">
        <v>0</v>
      </c>
      <c r="Q68" s="95"/>
      <c r="R68" s="102">
        <f>(L68*D68)+(O68*K60)+(Q68*K60)</f>
        <v>0</v>
      </c>
      <c r="S68" s="133"/>
      <c r="T68" s="123"/>
      <c r="U68" s="123"/>
      <c r="V68" s="123"/>
      <c r="W68" s="123"/>
      <c r="X68" s="86"/>
      <c r="Y68" s="86"/>
      <c r="Z68" s="86"/>
      <c r="AA68" s="125"/>
    </row>
    <row r="69" spans="1:27" ht="29.25" customHeight="1" thickBot="1" x14ac:dyDescent="0.35">
      <c r="A69" s="99" t="s">
        <v>168</v>
      </c>
      <c r="B69" s="235" t="s">
        <v>200</v>
      </c>
      <c r="C69" s="236"/>
      <c r="D69" s="236"/>
      <c r="E69" s="236"/>
      <c r="F69" s="236"/>
      <c r="G69" s="236"/>
      <c r="H69" s="236"/>
      <c r="I69" s="236"/>
      <c r="J69" s="236"/>
      <c r="K69" s="236"/>
      <c r="L69" s="236"/>
      <c r="M69" s="236"/>
      <c r="N69" s="236"/>
      <c r="O69" s="236"/>
      <c r="P69" s="236"/>
      <c r="Q69" s="237"/>
      <c r="R69" s="72">
        <f>SUM(R60:R68)</f>
        <v>0</v>
      </c>
      <c r="S69" s="154"/>
    </row>
    <row r="70" spans="1:27" ht="18" x14ac:dyDescent="0.35">
      <c r="A70" s="68" t="s">
        <v>106</v>
      </c>
      <c r="B70" s="67" t="s">
        <v>123</v>
      </c>
    </row>
    <row r="71" spans="1:27" s="116" customFormat="1" ht="33" customHeight="1" x14ac:dyDescent="0.3">
      <c r="B71" s="117" t="s">
        <v>107</v>
      </c>
      <c r="S71" s="118"/>
      <c r="T71" s="118"/>
      <c r="U71" s="118"/>
      <c r="V71" s="118"/>
      <c r="W71" s="118"/>
      <c r="X71" s="118"/>
      <c r="Y71" s="118"/>
      <c r="Z71" s="118"/>
    </row>
    <row r="72" spans="1:27" ht="25.95" customHeight="1" thickBot="1" x14ac:dyDescent="0.35">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row>
    <row r="73" spans="1:27" ht="30" customHeight="1" thickBot="1" x14ac:dyDescent="0.35">
      <c r="A73" s="223" t="s">
        <v>143</v>
      </c>
      <c r="B73" s="223"/>
      <c r="C73" s="223"/>
      <c r="S73" s="258" t="s">
        <v>215</v>
      </c>
      <c r="T73" s="259"/>
      <c r="U73" s="259"/>
      <c r="V73" s="259"/>
      <c r="W73" s="259"/>
      <c r="X73" s="259"/>
      <c r="Y73" s="259"/>
      <c r="Z73" s="259"/>
      <c r="AA73" s="260"/>
    </row>
    <row r="74" spans="1:27" ht="95.25" customHeight="1" x14ac:dyDescent="0.3">
      <c r="A74" s="136" t="s">
        <v>37</v>
      </c>
      <c r="B74" s="141" t="s">
        <v>4</v>
      </c>
      <c r="C74" s="142" t="s">
        <v>28</v>
      </c>
      <c r="D74" s="189" t="s">
        <v>147</v>
      </c>
      <c r="E74" s="189" t="s">
        <v>146</v>
      </c>
      <c r="F74" s="144" t="s">
        <v>5</v>
      </c>
      <c r="G74" s="144" t="s">
        <v>6</v>
      </c>
      <c r="H74" s="144" t="s">
        <v>43</v>
      </c>
      <c r="I74" s="143" t="s">
        <v>7</v>
      </c>
      <c r="J74" s="143" t="s">
        <v>8</v>
      </c>
      <c r="K74" s="145" t="s">
        <v>9</v>
      </c>
      <c r="L74" s="146" t="s">
        <v>116</v>
      </c>
      <c r="M74" s="147" t="s">
        <v>29</v>
      </c>
      <c r="N74" s="147" t="s">
        <v>10</v>
      </c>
      <c r="O74" s="146" t="s">
        <v>97</v>
      </c>
      <c r="P74" s="148" t="s">
        <v>100</v>
      </c>
      <c r="Q74" s="42" t="s">
        <v>99</v>
      </c>
      <c r="R74" s="149" t="s">
        <v>11</v>
      </c>
      <c r="S74" s="31" t="s">
        <v>212</v>
      </c>
      <c r="T74" s="122" t="s">
        <v>243</v>
      </c>
      <c r="U74" s="61" t="s">
        <v>242</v>
      </c>
      <c r="V74" s="31" t="s">
        <v>241</v>
      </c>
      <c r="W74" s="61" t="s">
        <v>149</v>
      </c>
      <c r="X74" s="61" t="s">
        <v>150</v>
      </c>
      <c r="Y74" s="61" t="s">
        <v>245</v>
      </c>
      <c r="Z74" s="61" t="s">
        <v>201</v>
      </c>
      <c r="AA74" s="83" t="s">
        <v>11</v>
      </c>
    </row>
    <row r="75" spans="1:27" ht="30" customHeight="1" x14ac:dyDescent="0.3">
      <c r="A75" s="139" t="s">
        <v>128</v>
      </c>
      <c r="B75" s="30" t="s">
        <v>12</v>
      </c>
      <c r="C75" s="1" t="s">
        <v>13</v>
      </c>
      <c r="D75" s="2">
        <v>16500</v>
      </c>
      <c r="E75" s="2">
        <v>26</v>
      </c>
      <c r="F75" s="2" t="s">
        <v>14</v>
      </c>
      <c r="G75" s="2" t="s">
        <v>15</v>
      </c>
      <c r="H75" s="2">
        <v>6</v>
      </c>
      <c r="I75" s="3">
        <v>2</v>
      </c>
      <c r="J75" s="3">
        <f>H75*I75</f>
        <v>12</v>
      </c>
      <c r="K75" s="4">
        <f>J75*52</f>
        <v>624</v>
      </c>
      <c r="L75" s="19"/>
      <c r="M75" s="19"/>
      <c r="N75" s="19"/>
      <c r="O75" s="19"/>
      <c r="P75" s="20"/>
      <c r="Q75" s="100"/>
      <c r="R75" s="133"/>
      <c r="S75" s="104"/>
      <c r="T75" s="104"/>
      <c r="U75" s="104"/>
      <c r="V75" s="104"/>
      <c r="W75" s="19"/>
      <c r="X75" s="19"/>
      <c r="Y75" s="19"/>
      <c r="Z75" s="19"/>
      <c r="AA75" s="124"/>
    </row>
    <row r="76" spans="1:27" ht="30" customHeight="1" x14ac:dyDescent="0.3">
      <c r="A76" s="139" t="s">
        <v>129</v>
      </c>
      <c r="B76" s="30" t="s">
        <v>16</v>
      </c>
      <c r="C76" s="1" t="s">
        <v>13</v>
      </c>
      <c r="D76" s="2">
        <v>15600</v>
      </c>
      <c r="E76" s="2">
        <v>25</v>
      </c>
      <c r="F76" s="2" t="s">
        <v>14</v>
      </c>
      <c r="G76" s="2" t="s">
        <v>15</v>
      </c>
      <c r="H76" s="2">
        <v>6</v>
      </c>
      <c r="I76" s="6">
        <v>2</v>
      </c>
      <c r="J76" s="3">
        <f>H76*I76</f>
        <v>12</v>
      </c>
      <c r="K76" s="4">
        <f>J76*52</f>
        <v>624</v>
      </c>
      <c r="L76" s="19"/>
      <c r="M76" s="19"/>
      <c r="N76" s="19"/>
      <c r="O76" s="19"/>
      <c r="P76" s="20"/>
      <c r="Q76" s="100"/>
      <c r="R76" s="133"/>
      <c r="S76" s="104"/>
      <c r="T76" s="104"/>
      <c r="U76" s="104"/>
      <c r="V76" s="104"/>
      <c r="W76" s="19"/>
      <c r="X76" s="19"/>
      <c r="Y76" s="19"/>
      <c r="Z76" s="19"/>
      <c r="AA76" s="124"/>
    </row>
    <row r="77" spans="1:27" ht="30" customHeight="1" x14ac:dyDescent="0.3">
      <c r="A77" s="139" t="s">
        <v>130</v>
      </c>
      <c r="B77" s="30" t="s">
        <v>17</v>
      </c>
      <c r="C77" s="1" t="s">
        <v>18</v>
      </c>
      <c r="D77" s="2">
        <v>4400</v>
      </c>
      <c r="E77" s="2">
        <v>225</v>
      </c>
      <c r="F77" s="2" t="s">
        <v>19</v>
      </c>
      <c r="G77" s="2" t="s">
        <v>20</v>
      </c>
      <c r="H77" s="2">
        <v>1</v>
      </c>
      <c r="I77" s="3">
        <v>1</v>
      </c>
      <c r="J77" s="3">
        <f>H77*I77</f>
        <v>1</v>
      </c>
      <c r="K77" s="4">
        <f>J77*52</f>
        <v>52</v>
      </c>
      <c r="L77" s="19"/>
      <c r="M77" s="19"/>
      <c r="N77" s="19"/>
      <c r="O77" s="19"/>
      <c r="P77" s="20"/>
      <c r="Q77" s="100"/>
      <c r="R77" s="133"/>
      <c r="S77" s="104"/>
      <c r="T77" s="104"/>
      <c r="U77" s="104"/>
      <c r="V77" s="104"/>
      <c r="W77" s="19"/>
      <c r="X77" s="19"/>
      <c r="Y77" s="19"/>
      <c r="Z77" s="19"/>
      <c r="AA77" s="124"/>
    </row>
    <row r="78" spans="1:27" ht="30" customHeight="1" x14ac:dyDescent="0.3">
      <c r="A78" s="139" t="s">
        <v>131</v>
      </c>
      <c r="B78" s="30" t="s">
        <v>21</v>
      </c>
      <c r="C78" s="1" t="s">
        <v>110</v>
      </c>
      <c r="D78" s="2">
        <v>3400</v>
      </c>
      <c r="E78" s="2">
        <v>45</v>
      </c>
      <c r="F78" s="2" t="s">
        <v>22</v>
      </c>
      <c r="G78" s="2" t="s">
        <v>23</v>
      </c>
      <c r="H78" s="2">
        <v>3</v>
      </c>
      <c r="I78" s="3">
        <v>0.5</v>
      </c>
      <c r="J78" s="3">
        <f>H78*I78</f>
        <v>1.5</v>
      </c>
      <c r="K78" s="4">
        <f>J78*52</f>
        <v>78</v>
      </c>
      <c r="L78" s="19"/>
      <c r="M78" s="19"/>
      <c r="N78" s="19"/>
      <c r="O78" s="19"/>
      <c r="P78" s="20"/>
      <c r="Q78" s="100"/>
      <c r="R78" s="133"/>
      <c r="S78" s="104"/>
      <c r="T78" s="104"/>
      <c r="U78" s="104"/>
      <c r="V78" s="104"/>
      <c r="W78" s="19"/>
      <c r="X78" s="19"/>
      <c r="Y78" s="19"/>
      <c r="Z78" s="19"/>
      <c r="AA78" s="124"/>
    </row>
    <row r="79" spans="1:27" ht="30" customHeight="1" x14ac:dyDescent="0.3">
      <c r="A79" s="139" t="s">
        <v>132</v>
      </c>
      <c r="B79" s="30" t="s">
        <v>27</v>
      </c>
      <c r="C79" s="5" t="s">
        <v>141</v>
      </c>
      <c r="D79" s="2">
        <v>4000</v>
      </c>
      <c r="E79" s="2">
        <v>5.5</v>
      </c>
      <c r="F79" s="2" t="s">
        <v>22</v>
      </c>
      <c r="G79" s="2" t="s">
        <v>24</v>
      </c>
      <c r="H79" s="2">
        <v>27</v>
      </c>
      <c r="I79" s="6">
        <v>0.5</v>
      </c>
      <c r="J79" s="3">
        <f>H79*I79</f>
        <v>13.5</v>
      </c>
      <c r="K79" s="4">
        <f>J79*52</f>
        <v>702</v>
      </c>
      <c r="L79" s="19"/>
      <c r="M79" s="19"/>
      <c r="N79" s="19"/>
      <c r="O79" s="19"/>
      <c r="P79" s="20"/>
      <c r="Q79" s="100"/>
      <c r="R79" s="133"/>
      <c r="S79" s="104"/>
      <c r="T79" s="104"/>
      <c r="U79" s="104"/>
      <c r="V79" s="104"/>
      <c r="W79" s="19"/>
      <c r="X79" s="19"/>
      <c r="Y79" s="19"/>
      <c r="Z79" s="19"/>
      <c r="AA79" s="124"/>
    </row>
    <row r="80" spans="1:27" ht="30" customHeight="1" thickBot="1" x14ac:dyDescent="0.35">
      <c r="A80" s="150" t="s">
        <v>133</v>
      </c>
      <c r="B80" s="43" t="s">
        <v>25</v>
      </c>
      <c r="C80" s="44" t="s">
        <v>26</v>
      </c>
      <c r="D80" s="45">
        <v>420</v>
      </c>
      <c r="E80" s="45">
        <v>16</v>
      </c>
      <c r="F80" s="45" t="s">
        <v>22</v>
      </c>
      <c r="G80" s="45" t="s">
        <v>23</v>
      </c>
      <c r="H80" s="45">
        <v>1</v>
      </c>
      <c r="I80" s="46">
        <v>0.5</v>
      </c>
      <c r="J80" s="46">
        <f>H80*I80</f>
        <v>0.5</v>
      </c>
      <c r="K80" s="46">
        <f>J80*52</f>
        <v>26</v>
      </c>
      <c r="L80" s="47"/>
      <c r="M80" s="47"/>
      <c r="N80" s="47"/>
      <c r="O80" s="47"/>
      <c r="P80" s="48"/>
      <c r="Q80" s="115"/>
      <c r="R80" s="133"/>
      <c r="S80" s="123"/>
      <c r="T80" s="123"/>
      <c r="U80" s="123"/>
      <c r="V80" s="123"/>
      <c r="W80" s="86"/>
      <c r="X80" s="86"/>
      <c r="Y80" s="86"/>
      <c r="Z80" s="86"/>
      <c r="AA80" s="125"/>
    </row>
    <row r="81" spans="1:26" ht="65.400000000000006" customHeight="1" thickBot="1" x14ac:dyDescent="0.4">
      <c r="A81" s="64" t="s">
        <v>134</v>
      </c>
      <c r="B81" s="261" t="s">
        <v>117</v>
      </c>
      <c r="C81" s="236"/>
      <c r="D81" s="236"/>
      <c r="E81" s="236"/>
      <c r="F81" s="236"/>
      <c r="G81" s="236"/>
      <c r="H81" s="236"/>
      <c r="I81" s="236"/>
      <c r="J81" s="236"/>
      <c r="K81" s="236"/>
      <c r="L81" s="236"/>
      <c r="M81" s="236"/>
      <c r="N81" s="236"/>
      <c r="O81" s="236"/>
      <c r="P81" s="237"/>
      <c r="Q81" s="78">
        <f>SUM(Q75:Q80)</f>
        <v>0</v>
      </c>
      <c r="R81" s="151" t="s">
        <v>211</v>
      </c>
      <c r="S81" s="41"/>
      <c r="T81" s="41"/>
      <c r="U81" s="41"/>
      <c r="V81" s="41"/>
      <c r="W81" s="27"/>
      <c r="X81" s="7"/>
      <c r="Y81" s="7"/>
      <c r="Z81"/>
    </row>
    <row r="82" spans="1:26" s="24" customFormat="1" ht="30" customHeight="1" x14ac:dyDescent="0.35">
      <c r="A82" s="69" t="s">
        <v>118</v>
      </c>
      <c r="B82" s="67" t="s">
        <v>228</v>
      </c>
      <c r="S82" s="41"/>
      <c r="T82" s="41"/>
      <c r="U82" s="41"/>
      <c r="V82" s="41"/>
      <c r="W82" s="41"/>
      <c r="X82" s="41"/>
      <c r="Y82" s="41"/>
      <c r="Z82" s="41"/>
    </row>
    <row r="83" spans="1:26" ht="52.95" customHeight="1" x14ac:dyDescent="0.3">
      <c r="B83" s="234" t="s">
        <v>229</v>
      </c>
      <c r="C83" s="234"/>
      <c r="D83" s="234"/>
      <c r="E83" s="234"/>
      <c r="F83" s="234"/>
      <c r="G83" s="234"/>
      <c r="H83" s="234"/>
      <c r="I83" s="234"/>
      <c r="J83" s="234"/>
      <c r="K83" s="234"/>
      <c r="L83" s="234"/>
      <c r="M83" s="234"/>
      <c r="N83" s="234"/>
      <c r="O83" s="234"/>
      <c r="P83" s="234"/>
      <c r="Q83" s="234"/>
    </row>
    <row r="84" spans="1:26" ht="66.599999999999994" customHeight="1" thickBot="1" x14ac:dyDescent="0.35">
      <c r="B84" s="66" t="s">
        <v>202</v>
      </c>
    </row>
    <row r="85" spans="1:26" ht="58.95" customHeight="1" thickBot="1" x14ac:dyDescent="0.35">
      <c r="A85" s="223" t="s">
        <v>233</v>
      </c>
      <c r="B85" s="223"/>
      <c r="C85" s="223"/>
      <c r="J85" s="256" t="s">
        <v>215</v>
      </c>
      <c r="K85" s="257"/>
    </row>
    <row r="86" spans="1:26" ht="117" customHeight="1" x14ac:dyDescent="0.3">
      <c r="A86" s="136" t="s">
        <v>37</v>
      </c>
      <c r="B86" s="137" t="s">
        <v>232</v>
      </c>
      <c r="C86" s="138" t="s">
        <v>218</v>
      </c>
      <c r="D86" s="138" t="s">
        <v>219</v>
      </c>
      <c r="E86" s="138" t="s">
        <v>220</v>
      </c>
      <c r="F86" s="138" t="s">
        <v>240</v>
      </c>
      <c r="G86" s="253" t="s">
        <v>11</v>
      </c>
      <c r="H86" s="254"/>
      <c r="I86" s="255"/>
      <c r="J86" s="131" t="s">
        <v>234</v>
      </c>
      <c r="K86" s="83" t="s">
        <v>11</v>
      </c>
    </row>
    <row r="87" spans="1:26" ht="22.95" customHeight="1" x14ac:dyDescent="0.3">
      <c r="A87" s="181" t="s">
        <v>230</v>
      </c>
      <c r="B87" s="182" t="s">
        <v>221</v>
      </c>
      <c r="C87" s="185"/>
      <c r="D87" s="185"/>
      <c r="E87" s="185"/>
      <c r="F87" s="186"/>
      <c r="G87" s="246"/>
      <c r="H87" s="246"/>
      <c r="I87" s="247"/>
      <c r="J87" s="132"/>
      <c r="K87" s="133"/>
    </row>
    <row r="88" spans="1:26" ht="15.6" x14ac:dyDescent="0.3">
      <c r="A88" s="181" t="s">
        <v>231</v>
      </c>
      <c r="B88" s="182" t="s">
        <v>222</v>
      </c>
      <c r="C88" s="185"/>
      <c r="D88" s="185"/>
      <c r="E88" s="185"/>
      <c r="F88" s="186"/>
      <c r="G88" s="246"/>
      <c r="H88" s="246"/>
      <c r="I88" s="247"/>
      <c r="J88" s="132"/>
      <c r="K88" s="133"/>
    </row>
    <row r="89" spans="1:26" ht="15.6" x14ac:dyDescent="0.3">
      <c r="A89" s="181" t="s">
        <v>235</v>
      </c>
      <c r="B89" s="182" t="s">
        <v>223</v>
      </c>
      <c r="C89" s="185"/>
      <c r="D89" s="185"/>
      <c r="E89" s="185"/>
      <c r="F89" s="186"/>
      <c r="G89" s="246"/>
      <c r="H89" s="246"/>
      <c r="I89" s="247"/>
      <c r="J89" s="132"/>
      <c r="K89" s="133"/>
    </row>
    <row r="90" spans="1:26" ht="15.6" x14ac:dyDescent="0.3">
      <c r="A90" s="181" t="s">
        <v>236</v>
      </c>
      <c r="B90" s="182" t="s">
        <v>224</v>
      </c>
      <c r="C90" s="185"/>
      <c r="D90" s="185"/>
      <c r="E90" s="185"/>
      <c r="F90" s="186"/>
      <c r="G90" s="246"/>
      <c r="H90" s="246"/>
      <c r="I90" s="247"/>
      <c r="J90" s="132"/>
      <c r="K90" s="133"/>
    </row>
    <row r="91" spans="1:26" ht="15.6" x14ac:dyDescent="0.3">
      <c r="A91" s="181" t="s">
        <v>237</v>
      </c>
      <c r="B91" s="182" t="s">
        <v>225</v>
      </c>
      <c r="C91" s="185"/>
      <c r="D91" s="185"/>
      <c r="E91" s="185"/>
      <c r="F91" s="186"/>
      <c r="G91" s="246"/>
      <c r="H91" s="246"/>
      <c r="I91" s="247"/>
      <c r="J91" s="132"/>
      <c r="K91" s="133"/>
    </row>
    <row r="92" spans="1:26" ht="15.6" x14ac:dyDescent="0.3">
      <c r="A92" s="181" t="s">
        <v>238</v>
      </c>
      <c r="B92" s="182" t="s">
        <v>226</v>
      </c>
      <c r="C92" s="185"/>
      <c r="D92" s="185"/>
      <c r="E92" s="185"/>
      <c r="F92" s="186"/>
      <c r="G92" s="246"/>
      <c r="H92" s="246"/>
      <c r="I92" s="247"/>
      <c r="J92" s="132"/>
      <c r="K92" s="133"/>
    </row>
    <row r="93" spans="1:26" ht="16.2" thickBot="1" x14ac:dyDescent="0.35">
      <c r="A93" s="183" t="s">
        <v>239</v>
      </c>
      <c r="B93" s="184" t="s">
        <v>227</v>
      </c>
      <c r="C93" s="187"/>
      <c r="D93" s="187"/>
      <c r="E93" s="187"/>
      <c r="F93" s="188"/>
      <c r="G93" s="248"/>
      <c r="H93" s="248"/>
      <c r="I93" s="249"/>
      <c r="J93" s="134"/>
      <c r="K93" s="135"/>
      <c r="M93" s="121"/>
    </row>
  </sheetData>
  <mergeCells count="56">
    <mergeCell ref="G91:I91"/>
    <mergeCell ref="G92:I92"/>
    <mergeCell ref="G93:I93"/>
    <mergeCell ref="S19:Z19"/>
    <mergeCell ref="B55:Q55"/>
    <mergeCell ref="T45:AA45"/>
    <mergeCell ref="G86:I86"/>
    <mergeCell ref="J85:K85"/>
    <mergeCell ref="A85:C85"/>
    <mergeCell ref="G87:I87"/>
    <mergeCell ref="G88:I88"/>
    <mergeCell ref="G89:I89"/>
    <mergeCell ref="G90:I90"/>
    <mergeCell ref="S73:AA73"/>
    <mergeCell ref="B81:P81"/>
    <mergeCell ref="A73:C73"/>
    <mergeCell ref="L5:Q5"/>
    <mergeCell ref="L3:Q3"/>
    <mergeCell ref="C4:D4"/>
    <mergeCell ref="W1:AB1"/>
    <mergeCell ref="B83:Q83"/>
    <mergeCell ref="B69:Q69"/>
    <mergeCell ref="S9:Z9"/>
    <mergeCell ref="B17:P17"/>
    <mergeCell ref="B26:P26"/>
    <mergeCell ref="S28:Z28"/>
    <mergeCell ref="B41:P41"/>
    <mergeCell ref="A45:C45"/>
    <mergeCell ref="A28:C28"/>
    <mergeCell ref="C3:D3"/>
    <mergeCell ref="A3:B3"/>
    <mergeCell ref="A4:B4"/>
    <mergeCell ref="A58:C58"/>
    <mergeCell ref="F30:F40"/>
    <mergeCell ref="G30:G40"/>
    <mergeCell ref="C5:D5"/>
    <mergeCell ref="A9:C9"/>
    <mergeCell ref="A7:B7"/>
    <mergeCell ref="A5:B5"/>
    <mergeCell ref="G21:G25"/>
    <mergeCell ref="K30:K40"/>
    <mergeCell ref="F46:G46"/>
    <mergeCell ref="F59:G59"/>
    <mergeCell ref="E47:E54"/>
    <mergeCell ref="F47:G54"/>
    <mergeCell ref="H59:J59"/>
    <mergeCell ref="H66:J66"/>
    <mergeCell ref="H67:J67"/>
    <mergeCell ref="H68:J68"/>
    <mergeCell ref="F60:G68"/>
    <mergeCell ref="H61:J61"/>
    <mergeCell ref="H62:J62"/>
    <mergeCell ref="H63:J63"/>
    <mergeCell ref="H64:J64"/>
    <mergeCell ref="H65:J65"/>
    <mergeCell ref="H60:J60"/>
  </mergeCells>
  <phoneticPr fontId="8" type="noConversion"/>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 to Bidders</vt:lpstr>
      <vt:lpstr>Cost Model</vt:lpstr>
    </vt:vector>
  </TitlesOfParts>
  <Company>BGS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Wing Ning Yang - BGS</dc:creator>
  <cp:lastModifiedBy>Helen Forsythe - UKRI</cp:lastModifiedBy>
  <cp:lastPrinted>2026-01-13T11:26:21Z</cp:lastPrinted>
  <dcterms:created xsi:type="dcterms:W3CDTF">2026-01-09T13:47:27Z</dcterms:created>
  <dcterms:modified xsi:type="dcterms:W3CDTF">2026-02-23T11:21:05Z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c27a6e-c833-42bb-83c2-622284533524_Enabled">
    <vt:lpwstr>true</vt:lpwstr>
  </property>
  <property fmtid="{D5CDD505-2E9C-101B-9397-08002B2CF9AE}" pid="3" name="MSIP_Label_34c27a6e-c833-42bb-83c2-622284533524_SetDate">
    <vt:lpwstr>2026-02-11T13:21:07Z</vt:lpwstr>
  </property>
  <property fmtid="{D5CDD505-2E9C-101B-9397-08002B2CF9AE}" pid="4" name="MSIP_Label_34c27a6e-c833-42bb-83c2-622284533524_Method">
    <vt:lpwstr>Standard</vt:lpwstr>
  </property>
  <property fmtid="{D5CDD505-2E9C-101B-9397-08002B2CF9AE}" pid="5" name="MSIP_Label_34c27a6e-c833-42bb-83c2-622284533524_Name">
    <vt:lpwstr>Official - Public</vt:lpwstr>
  </property>
  <property fmtid="{D5CDD505-2E9C-101B-9397-08002B2CF9AE}" pid="6" name="MSIP_Label_34c27a6e-c833-42bb-83c2-622284533524_SiteId">
    <vt:lpwstr>8bb7e08e-daa4-4a8e-927e-fca38db04b7e</vt:lpwstr>
  </property>
  <property fmtid="{D5CDD505-2E9C-101B-9397-08002B2CF9AE}" pid="7" name="MSIP_Label_34c27a6e-c833-42bb-83c2-622284533524_ActionId">
    <vt:lpwstr>f19ecccc-77dd-4fc0-84dc-ed6d0cfbd8dd</vt:lpwstr>
  </property>
  <property fmtid="{D5CDD505-2E9C-101B-9397-08002B2CF9AE}" pid="8" name="MSIP_Label_34c27a6e-c833-42bb-83c2-622284533524_ContentBits">
    <vt:lpwstr>0</vt:lpwstr>
  </property>
  <property fmtid="{D5CDD505-2E9C-101B-9397-08002B2CF9AE}" pid="9" name="MSIP_Label_34c27a6e-c833-42bb-83c2-622284533524_Tag">
    <vt:lpwstr>10, 3, 0, 1</vt:lpwstr>
  </property>
</Properties>
</file>